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ohr\iac\4 User Directories\Josh Mutch\New Financial Analysis process\Updated AR templates\"/>
    </mc:Choice>
  </mc:AlternateContent>
  <bookViews>
    <workbookView xWindow="240" yWindow="90" windowWidth="17235" windowHeight="8250" activeTab="3"/>
  </bookViews>
  <sheets>
    <sheet name="Database Export" sheetId="4" r:id="rId1"/>
    <sheet name="Narrative" sheetId="3" r:id="rId2"/>
    <sheet name="Analysis" sheetId="2" r:id="rId3"/>
    <sheet name="Incentives" sheetId="5" r:id="rId4"/>
  </sheets>
  <definedNames>
    <definedName name="_xlnm.Print_Area" localSheetId="2">Analysis!$A$1:$G$44</definedName>
    <definedName name="_xlnm.Print_Area" localSheetId="3">Incentives!$A$1:$E$60</definedName>
    <definedName name="_xlnm.Print_Area" localSheetId="1">Narrative!$A$1:$AF$90</definedName>
    <definedName name="_xlnm.Print_Titles" localSheetId="3">Incentives!$1:$2</definedName>
  </definedNames>
  <calcPr calcId="152511"/>
</workbook>
</file>

<file path=xl/calcChain.xml><?xml version="1.0" encoding="utf-8"?>
<calcChain xmlns="http://schemas.openxmlformats.org/spreadsheetml/2006/main">
  <c r="X3" i="4" l="1"/>
  <c r="X19" i="3"/>
  <c r="X18" i="3"/>
  <c r="S19" i="3"/>
  <c r="S18" i="3"/>
  <c r="E19" i="3"/>
  <c r="E18" i="3"/>
  <c r="A1" i="5"/>
  <c r="A1" i="3"/>
  <c r="F16" i="5"/>
  <c r="B16" i="5"/>
  <c r="F15" i="5"/>
  <c r="D15" i="5"/>
  <c r="C15" i="5"/>
  <c r="F14" i="5"/>
  <c r="D14" i="5"/>
  <c r="C14" i="5"/>
  <c r="F13" i="5"/>
  <c r="D13" i="5"/>
  <c r="C13" i="5"/>
  <c r="F12" i="5"/>
  <c r="D12" i="5"/>
  <c r="C12" i="5"/>
  <c r="F11" i="5"/>
  <c r="D11" i="5"/>
  <c r="C11" i="5"/>
  <c r="C18" i="2" l="1"/>
  <c r="B31" i="3" l="1"/>
  <c r="C11" i="2" l="1"/>
  <c r="N12" i="3" l="1"/>
  <c r="C34" i="2"/>
  <c r="C12" i="2"/>
  <c r="C8" i="2"/>
  <c r="X10" i="3" s="1"/>
  <c r="A1" i="2"/>
  <c r="C4" i="5" l="1"/>
  <c r="C21" i="2"/>
  <c r="C26" i="2"/>
  <c r="X12" i="3" s="1"/>
  <c r="A2" i="5"/>
  <c r="C16" i="5" l="1"/>
  <c r="N11" i="3"/>
  <c r="N14" i="3" s="1"/>
  <c r="C23" i="2"/>
  <c r="U3" i="4"/>
  <c r="X11" i="3" l="1"/>
  <c r="C33" i="2"/>
  <c r="T3" i="4"/>
  <c r="S3" i="4"/>
  <c r="R3" i="4"/>
  <c r="Q3" i="4"/>
  <c r="P3" i="4"/>
  <c r="O3" i="4"/>
  <c r="N3" i="4"/>
  <c r="M3" i="4"/>
  <c r="L3" i="4"/>
  <c r="K3" i="4"/>
  <c r="J3" i="4"/>
  <c r="I3" i="4"/>
  <c r="H3" i="4"/>
  <c r="C35" i="2" l="1"/>
  <c r="C5" i="5"/>
  <c r="S11" i="3"/>
  <c r="S12" i="3"/>
  <c r="S13" i="3"/>
  <c r="S10" i="3"/>
  <c r="X14" i="3"/>
  <c r="C6" i="5" l="1"/>
  <c r="D16" i="5"/>
  <c r="B5" i="3"/>
  <c r="G3" i="4" s="1"/>
  <c r="B48" i="3"/>
</calcChain>
</file>

<file path=xl/sharedStrings.xml><?xml version="1.0" encoding="utf-8"?>
<sst xmlns="http://schemas.openxmlformats.org/spreadsheetml/2006/main" count="354" uniqueCount="289">
  <si>
    <t>Recommendation</t>
  </si>
  <si>
    <t>Facility Background</t>
  </si>
  <si>
    <t>Technology Background</t>
  </si>
  <si>
    <t>Proposal</t>
  </si>
  <si>
    <t>Source</t>
  </si>
  <si>
    <t>Quantity</t>
  </si>
  <si>
    <t>Units</t>
  </si>
  <si>
    <t>Cost Savings</t>
  </si>
  <si>
    <t>Total</t>
  </si>
  <si>
    <t>Based on</t>
  </si>
  <si>
    <t>Author</t>
  </si>
  <si>
    <t>Readability Review</t>
  </si>
  <si>
    <t>Engineering Review</t>
  </si>
  <si>
    <t>Math Review</t>
  </si>
  <si>
    <t>Insert Name</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</si>
  <si>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</si>
  <si>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</si>
  <si>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</si>
  <si>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</si>
  <si>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</si>
  <si>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</si>
  <si>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</si>
  <si>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</si>
  <si>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</si>
  <si>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</si>
  <si>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</si>
  <si>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</si>
  <si>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</si>
  <si>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</si>
  <si>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</si>
  <si>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</si>
  <si>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</si>
  <si>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</si>
  <si>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</si>
  <si>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</si>
  <si>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</si>
  <si>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</si>
  <si>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</si>
  <si>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</si>
  <si>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</si>
  <si>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Payback</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</si>
  <si>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</si>
  <si>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</si>
  <si>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</si>
  <si>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</si>
  <si>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</si>
  <si>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</si>
  <si>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</si>
  <si>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</si>
  <si>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</si>
  <si>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</si>
  <si>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</si>
  <si>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</si>
  <si>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</si>
  <si>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</si>
  <si>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</si>
  <si>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</si>
  <si>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</si>
  <si>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</si>
  <si>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</si>
  <si>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</si>
  <si>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</si>
  <si>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</si>
  <si>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</si>
  <si>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</si>
  <si>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</si>
  <si>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</si>
  <si>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</si>
  <si>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</si>
  <si>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</si>
  <si>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</si>
  <si>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</si>
  <si>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</si>
  <si>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</si>
  <si>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</si>
  <si>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</si>
  <si>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</si>
  <si>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</si>
  <si>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</si>
  <si>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</si>
  <si>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</si>
  <si>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</si>
  <si>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</si>
  <si>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</si>
  <si>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</si>
  <si>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</si>
  <si>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</si>
  <si>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</si>
  <si>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</si>
  <si>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</si>
  <si>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</si>
  <si>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</si>
  <si>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</si>
  <si>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</si>
  <si>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</si>
  <si>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</si>
  <si>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</si>
  <si>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</si>
  <si>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</si>
  <si>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</si>
  <si>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</si>
  <si>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</si>
  <si>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</si>
  <si>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</si>
  <si>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</si>
  <si>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</si>
  <si>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</si>
  <si>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</si>
  <si>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</si>
  <si>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</si>
  <si>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</si>
  <si>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</si>
  <si>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</si>
  <si>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</si>
  <si>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</si>
  <si>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</si>
  <si>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</si>
  <si>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</si>
  <si>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</si>
  <si>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</si>
  <si>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</si>
  <si>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</si>
  <si>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</si>
  <si>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</si>
  <si>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</si>
  <si>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</si>
  <si>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</si>
  <si>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</si>
  <si>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</si>
  <si>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</si>
  <si>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</si>
  <si>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</si>
  <si>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</si>
  <si>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</si>
  <si>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</si>
  <si>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</si>
  <si>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</si>
  <si>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</si>
  <si>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</si>
  <si>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</si>
  <si>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</si>
  <si>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</si>
  <si>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</si>
  <si>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</si>
  <si>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</si>
  <si>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</si>
  <si>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</si>
  <si>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</si>
  <si>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</si>
  <si>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</si>
  <si>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</si>
  <si>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</si>
  <si>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</si>
  <si>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Assessment Recommendation Savings Summary</t>
  </si>
  <si>
    <t>Description</t>
  </si>
  <si>
    <t>Cost</t>
  </si>
  <si>
    <t>Equations</t>
  </si>
  <si>
    <t>Motor Data</t>
  </si>
  <si>
    <t>(Rf. 1)</t>
  </si>
  <si>
    <t>(Rf. 2)</t>
  </si>
  <si>
    <t>(N. 1)</t>
  </si>
  <si>
    <t>(Eq. 1)</t>
  </si>
  <si>
    <t>(Eq. 2)</t>
  </si>
  <si>
    <t>(N. 2)</t>
  </si>
  <si>
    <t>kW</t>
  </si>
  <si>
    <t>Incremental Electricity Cost</t>
  </si>
  <si>
    <t>Incremental Demand Cost</t>
  </si>
  <si>
    <t>#</t>
  </si>
  <si>
    <t>Compactor Energy Cost</t>
  </si>
  <si>
    <t>Compactor Demand Cost</t>
  </si>
  <si>
    <t>Economic Results</t>
  </si>
  <si>
    <t>Waste Pickup Surcharge</t>
  </si>
  <si>
    <t>Fuel Surcharge</t>
  </si>
  <si>
    <t>Volume Reduction</t>
  </si>
  <si>
    <t>Compactor Horsepower</t>
  </si>
  <si>
    <t>Motor Efficiency</t>
  </si>
  <si>
    <t>Energy Usage</t>
  </si>
  <si>
    <t>Energy Cost</t>
  </si>
  <si>
    <t>Demand Cost</t>
  </si>
  <si>
    <t>Compactor Cost</t>
  </si>
  <si>
    <t>Installation Cost</t>
  </si>
  <si>
    <t>Implementation Costs</t>
  </si>
  <si>
    <t>(P)</t>
  </si>
  <si>
    <t>(E)</t>
  </si>
  <si>
    <r>
      <t>(V</t>
    </r>
    <r>
      <rPr>
        <vertAlign val="subscript"/>
        <sz val="9"/>
        <color theme="1"/>
        <rFont val="Times New Roman"/>
        <family val="1"/>
      </rPr>
      <t>R</t>
    </r>
    <r>
      <rPr>
        <sz val="9"/>
        <color theme="1"/>
        <rFont val="Times New Roman"/>
        <family val="1"/>
      </rPr>
      <t>)</t>
    </r>
  </si>
  <si>
    <t>Operation Hours</t>
  </si>
  <si>
    <r>
      <t>(C</t>
    </r>
    <r>
      <rPr>
        <vertAlign val="subscript"/>
        <sz val="9"/>
        <color theme="1"/>
        <rFont val="Times New Roman"/>
        <family val="1"/>
      </rPr>
      <t>D</t>
    </r>
    <r>
      <rPr>
        <sz val="9"/>
        <color theme="1"/>
        <rFont val="Times New Roman"/>
        <family val="1"/>
      </rPr>
      <t>)</t>
    </r>
  </si>
  <si>
    <r>
      <t>(C</t>
    </r>
    <r>
      <rPr>
        <vertAlign val="subscript"/>
        <sz val="9"/>
        <color theme="1"/>
        <rFont val="Times New Roman"/>
        <family val="1"/>
      </rPr>
      <t>E</t>
    </r>
    <r>
      <rPr>
        <sz val="9"/>
        <color theme="1"/>
        <rFont val="Times New Roman"/>
        <family val="1"/>
      </rPr>
      <t>)</t>
    </r>
  </si>
  <si>
    <r>
      <t>(C</t>
    </r>
    <r>
      <rPr>
        <vertAlign val="subscript"/>
        <sz val="9"/>
        <color theme="1"/>
        <rFont val="Times New Roman"/>
        <family val="1"/>
      </rPr>
      <t>L</t>
    </r>
    <r>
      <rPr>
        <sz val="9"/>
        <color theme="1"/>
        <rFont val="Times New Roman"/>
        <family val="1"/>
      </rPr>
      <t>)</t>
    </r>
  </si>
  <si>
    <r>
      <t>(C</t>
    </r>
    <r>
      <rPr>
        <vertAlign val="subscript"/>
        <sz val="9"/>
        <color theme="1"/>
        <rFont val="Times New Roman"/>
        <family val="1"/>
      </rPr>
      <t>M</t>
    </r>
    <r>
      <rPr>
        <sz val="9"/>
        <color theme="1"/>
        <rFont val="Times New Roman"/>
        <family val="1"/>
      </rPr>
      <t>)</t>
    </r>
  </si>
  <si>
    <t>loads/mo.</t>
  </si>
  <si>
    <t>hp</t>
  </si>
  <si>
    <t>/kWh</t>
  </si>
  <si>
    <t>(Eq. 3)</t>
  </si>
  <si>
    <t>(Eq. 4)</t>
  </si>
  <si>
    <t>(Eq. 5)</t>
  </si>
  <si>
    <t>(Eq. 6)</t>
  </si>
  <si>
    <t>(Eq. 7)</t>
  </si>
  <si>
    <t>(Eq. 8)</t>
  </si>
  <si>
    <t>(Eq. 9)</t>
  </si>
  <si>
    <r>
      <rPr>
        <b/>
        <sz val="10"/>
        <color theme="1"/>
        <rFont val="Times New Roman"/>
        <family val="1"/>
      </rPr>
      <t>Eq. 5)</t>
    </r>
    <r>
      <rPr>
        <sz val="10"/>
        <color theme="1"/>
        <rFont val="Times New Roman"/>
        <family val="1"/>
      </rPr>
      <t xml:space="preserve"> Energy Usage (E)</t>
    </r>
  </si>
  <si>
    <r>
      <rPr>
        <b/>
        <sz val="10"/>
        <color theme="1"/>
        <rFont val="Times New Roman"/>
        <family val="1"/>
      </rPr>
      <t xml:space="preserve">Eq. 8) </t>
    </r>
    <r>
      <rPr>
        <sz val="10"/>
        <color theme="1"/>
        <rFont val="Times New Roman"/>
        <family val="1"/>
      </rPr>
      <t>Cost Savings (CS)</t>
    </r>
  </si>
  <si>
    <r>
      <rPr>
        <b/>
        <sz val="10"/>
        <color theme="1"/>
        <rFont val="Times New Roman"/>
        <family val="1"/>
      </rPr>
      <t>Eq. 9)</t>
    </r>
    <r>
      <rPr>
        <sz val="10"/>
        <color theme="1"/>
        <rFont val="Times New Roman"/>
        <family val="1"/>
      </rPr>
      <t xml:space="preserve"> Implementation Costs (IC)</t>
    </r>
  </si>
  <si>
    <r>
      <rPr>
        <b/>
        <sz val="10"/>
        <color theme="1"/>
        <rFont val="Times New Roman"/>
        <family val="1"/>
      </rPr>
      <t>Eq. 6)</t>
    </r>
    <r>
      <rPr>
        <sz val="10"/>
        <color theme="1"/>
        <rFont val="Times New Roman"/>
        <family val="1"/>
      </rPr>
      <t xml:space="preserve"> Energy Cost (C</t>
    </r>
    <r>
      <rPr>
        <vertAlign val="subscript"/>
        <sz val="10"/>
        <color theme="1"/>
        <rFont val="Times New Roman"/>
        <family val="1"/>
      </rPr>
      <t>E</t>
    </r>
    <r>
      <rPr>
        <sz val="10"/>
        <color theme="1"/>
        <rFont val="Times New Roman"/>
        <family val="1"/>
      </rPr>
      <t>)</t>
    </r>
  </si>
  <si>
    <r>
      <rPr>
        <b/>
        <sz val="10"/>
        <color theme="1"/>
        <rFont val="Times New Roman"/>
        <family val="1"/>
      </rPr>
      <t>Eq. 7)</t>
    </r>
    <r>
      <rPr>
        <sz val="10"/>
        <color theme="1"/>
        <rFont val="Times New Roman"/>
        <family val="1"/>
      </rPr>
      <t xml:space="preserve"> Demand Cost (C</t>
    </r>
    <r>
      <rPr>
        <vertAlign val="subscript"/>
        <sz val="10"/>
        <color theme="1"/>
        <rFont val="Times New Roman"/>
        <family val="1"/>
      </rPr>
      <t>D</t>
    </r>
    <r>
      <rPr>
        <sz val="10"/>
        <color theme="1"/>
        <rFont val="Times New Roman"/>
        <family val="1"/>
      </rPr>
      <t>)</t>
    </r>
  </si>
  <si>
    <t>References</t>
  </si>
  <si>
    <r>
      <rPr>
        <b/>
        <sz val="10"/>
        <color theme="1"/>
        <rFont val="Times New Roman"/>
        <family val="1"/>
      </rPr>
      <t>Rf. 2)</t>
    </r>
    <r>
      <rPr>
        <sz val="10"/>
        <color theme="1"/>
        <rFont val="Times New Roman"/>
        <family val="1"/>
      </rPr>
      <t xml:space="preserve"> Developed in the Utility Analysis of the Site Data section.</t>
    </r>
  </si>
  <si>
    <t>Notes</t>
  </si>
  <si>
    <t>/load</t>
  </si>
  <si>
    <r>
      <t>(N</t>
    </r>
    <r>
      <rPr>
        <vertAlign val="subscript"/>
        <sz val="9"/>
        <color theme="1"/>
        <rFont val="Times New Roman"/>
        <family val="1"/>
      </rPr>
      <t>C</t>
    </r>
    <r>
      <rPr>
        <sz val="9"/>
        <color theme="1"/>
        <rFont val="Times New Roman"/>
        <family val="1"/>
      </rPr>
      <t>)</t>
    </r>
  </si>
  <si>
    <r>
      <t>(C</t>
    </r>
    <r>
      <rPr>
        <vertAlign val="subscript"/>
        <sz val="9"/>
        <color theme="1"/>
        <rFont val="Times New Roman"/>
        <family val="1"/>
      </rPr>
      <t>C</t>
    </r>
    <r>
      <rPr>
        <sz val="9"/>
        <color theme="1"/>
        <rFont val="Times New Roman"/>
        <family val="1"/>
      </rPr>
      <t>)</t>
    </r>
  </si>
  <si>
    <t>Proposed Pickups</t>
  </si>
  <si>
    <t>Proposed Waste Cost</t>
  </si>
  <si>
    <r>
      <t>(C</t>
    </r>
    <r>
      <rPr>
        <vertAlign val="subscript"/>
        <sz val="9"/>
        <color theme="1"/>
        <rFont val="Times New Roman"/>
        <family val="1"/>
      </rPr>
      <t>p</t>
    </r>
    <r>
      <rPr>
        <sz val="9"/>
        <color theme="1"/>
        <rFont val="Times New Roman"/>
        <family val="1"/>
      </rPr>
      <t>)</t>
    </r>
  </si>
  <si>
    <r>
      <t>(N</t>
    </r>
    <r>
      <rPr>
        <vertAlign val="subscript"/>
        <sz val="9"/>
        <color theme="1"/>
        <rFont val="Times New Roman"/>
        <family val="1"/>
      </rPr>
      <t>P</t>
    </r>
    <r>
      <rPr>
        <sz val="9"/>
        <color theme="1"/>
        <rFont val="Times New Roman"/>
        <family val="1"/>
      </rPr>
      <t>)</t>
    </r>
  </si>
  <si>
    <r>
      <t>(IC</t>
    </r>
    <r>
      <rPr>
        <vertAlign val="subscript"/>
        <sz val="9"/>
        <color theme="1"/>
        <rFont val="Times New Roman"/>
        <family val="1"/>
      </rPr>
      <t>E</t>
    </r>
    <r>
      <rPr>
        <sz val="9"/>
        <color theme="1"/>
        <rFont val="Times New Roman"/>
        <family val="1"/>
      </rPr>
      <t>)</t>
    </r>
  </si>
  <si>
    <r>
      <t>(IC</t>
    </r>
    <r>
      <rPr>
        <vertAlign val="subscript"/>
        <sz val="9"/>
        <color theme="1"/>
        <rFont val="Times New Roman"/>
        <family val="1"/>
      </rPr>
      <t>D</t>
    </r>
    <r>
      <rPr>
        <sz val="9"/>
        <color theme="1"/>
        <rFont val="Times New Roman"/>
        <family val="1"/>
      </rPr>
      <t>)</t>
    </r>
  </si>
  <si>
    <r>
      <t>(t</t>
    </r>
    <r>
      <rPr>
        <vertAlign val="subscript"/>
        <sz val="9"/>
        <color theme="1"/>
        <rFont val="Times New Roman"/>
        <family val="1"/>
      </rPr>
      <t>OH</t>
    </r>
    <r>
      <rPr>
        <sz val="9"/>
        <color theme="1"/>
        <rFont val="Times New Roman"/>
        <family val="1"/>
      </rPr>
      <t>)</t>
    </r>
  </si>
  <si>
    <r>
      <t>(P</t>
    </r>
    <r>
      <rPr>
        <vertAlign val="subscript"/>
        <sz val="9"/>
        <color theme="1"/>
        <rFont val="Times New Roman"/>
        <family val="1"/>
      </rPr>
      <t>R</t>
    </r>
    <r>
      <rPr>
        <sz val="9"/>
        <color theme="1"/>
        <rFont val="Times New Roman"/>
        <family val="1"/>
      </rPr>
      <t>)</t>
    </r>
  </si>
  <si>
    <t>(η)</t>
  </si>
  <si>
    <r>
      <t>(t</t>
    </r>
    <r>
      <rPr>
        <vertAlign val="subscript"/>
        <sz val="9"/>
        <color theme="1"/>
        <rFont val="Times New Roman"/>
        <family val="1"/>
      </rPr>
      <t>PB</t>
    </r>
    <r>
      <rPr>
        <sz val="9"/>
        <color theme="1"/>
        <rFont val="Times New Roman"/>
        <family val="1"/>
      </rPr>
      <t>)</t>
    </r>
  </si>
  <si>
    <r>
      <t>(C</t>
    </r>
    <r>
      <rPr>
        <vertAlign val="subscript"/>
        <sz val="9"/>
        <color theme="1"/>
        <rFont val="Times New Roman"/>
        <family val="1"/>
      </rPr>
      <t>I</t>
    </r>
    <r>
      <rPr>
        <sz val="9"/>
        <color theme="1"/>
        <rFont val="Times New Roman"/>
        <family val="1"/>
      </rPr>
      <t>)</t>
    </r>
  </si>
  <si>
    <r>
      <t>(C</t>
    </r>
    <r>
      <rPr>
        <vertAlign val="subscript"/>
        <sz val="9"/>
        <color theme="1"/>
        <rFont val="Times New Roman"/>
        <family val="1"/>
      </rPr>
      <t>S</t>
    </r>
    <r>
      <rPr>
        <sz val="9"/>
        <color theme="1"/>
        <rFont val="Times New Roman"/>
        <family val="1"/>
      </rPr>
      <t>)</t>
    </r>
  </si>
  <si>
    <t>(Rf. 3)</t>
  </si>
  <si>
    <t>Waste compactor image courtesy Wiki Commons.</t>
  </si>
  <si>
    <t xml:space="preserve">The facility currently disposes of all chip bags that did not meet quality standards. Plant personnel informed analysts that this waste accounts for 5 pickup loads per month. Each load has an associated weight, pickup, and travel cost. The chip bags are mostly air weight, but the dumpster is entirely full for every pickup. </t>
  </si>
  <si>
    <t>N</t>
  </si>
  <si>
    <t>Number of Waste Pickups</t>
  </si>
  <si>
    <r>
      <rPr>
        <b/>
        <sz val="10"/>
        <color theme="1"/>
        <rFont val="Times New Roman"/>
        <family val="1"/>
      </rPr>
      <t>N. 1)</t>
    </r>
    <r>
      <rPr>
        <sz val="10"/>
        <color theme="1"/>
        <rFont val="Times New Roman"/>
        <family val="1"/>
      </rPr>
      <t xml:space="preserve"> Based on facility waste records and conversations with facility personnel.</t>
    </r>
  </si>
  <si>
    <t>Current Waste Cost</t>
  </si>
  <si>
    <r>
      <t>(C</t>
    </r>
    <r>
      <rPr>
        <vertAlign val="subscript"/>
        <sz val="9"/>
        <color theme="1"/>
        <rFont val="Times New Roman"/>
        <family val="1"/>
      </rPr>
      <t>PS</t>
    </r>
    <r>
      <rPr>
        <sz val="9"/>
        <color theme="1"/>
        <rFont val="Times New Roman"/>
        <family val="1"/>
      </rPr>
      <t>)</t>
    </r>
  </si>
  <si>
    <r>
      <t>(C</t>
    </r>
    <r>
      <rPr>
        <vertAlign val="subscript"/>
        <sz val="9"/>
        <color theme="1"/>
        <rFont val="Times New Roman"/>
        <family val="1"/>
      </rPr>
      <t>FS</t>
    </r>
    <r>
      <rPr>
        <sz val="9"/>
        <color theme="1"/>
        <rFont val="Times New Roman"/>
        <family val="1"/>
      </rPr>
      <t>)</t>
    </r>
  </si>
  <si>
    <r>
      <rPr>
        <b/>
        <sz val="10"/>
        <color theme="1"/>
        <rFont val="Times New Roman"/>
        <family val="1"/>
      </rPr>
      <t>Eq. 1)</t>
    </r>
    <r>
      <rPr>
        <sz val="10"/>
        <color theme="1"/>
        <rFont val="Times New Roman"/>
        <family val="1"/>
      </rPr>
      <t xml:space="preserve"> Current Waste Cost (C</t>
    </r>
    <r>
      <rPr>
        <vertAlign val="subscript"/>
        <sz val="10"/>
        <color theme="1"/>
        <rFont val="Times New Roman"/>
        <family val="1"/>
      </rPr>
      <t>C</t>
    </r>
    <r>
      <rPr>
        <sz val="10"/>
        <color theme="1"/>
        <rFont val="Times New Roman"/>
        <family val="1"/>
      </rPr>
      <t>)</t>
    </r>
  </si>
  <si>
    <r>
      <rPr>
        <b/>
        <sz val="10"/>
        <color theme="1"/>
        <rFont val="Times New Roman"/>
        <family val="1"/>
      </rPr>
      <t>Eq. 2)</t>
    </r>
    <r>
      <rPr>
        <sz val="10"/>
        <color theme="1"/>
        <rFont val="Times New Roman"/>
        <family val="1"/>
      </rPr>
      <t xml:space="preserve"> Proposed Pickups (N</t>
    </r>
    <r>
      <rPr>
        <vertAlign val="subscript"/>
        <sz val="10"/>
        <color theme="1"/>
        <rFont val="Times New Roman"/>
        <family val="1"/>
      </rPr>
      <t>P</t>
    </r>
    <r>
      <rPr>
        <sz val="10"/>
        <color theme="1"/>
        <rFont val="Times New Roman"/>
        <family val="1"/>
      </rPr>
      <t>)</t>
    </r>
  </si>
  <si>
    <r>
      <rPr>
        <b/>
        <sz val="10"/>
        <color theme="1"/>
        <rFont val="Times New Roman"/>
        <family val="1"/>
      </rPr>
      <t>Eq. 3)</t>
    </r>
    <r>
      <rPr>
        <sz val="10"/>
        <color theme="1"/>
        <rFont val="Times New Roman"/>
        <family val="1"/>
      </rPr>
      <t xml:space="preserve"> Proposed Waste Cost (C</t>
    </r>
    <r>
      <rPr>
        <vertAlign val="subscript"/>
        <sz val="10"/>
        <color theme="1"/>
        <rFont val="Times New Roman"/>
        <family val="1"/>
      </rPr>
      <t>P</t>
    </r>
    <r>
      <rPr>
        <sz val="10"/>
        <color theme="1"/>
        <rFont val="Times New Roman"/>
        <family val="1"/>
      </rPr>
      <t>)</t>
    </r>
  </si>
  <si>
    <t>Waste Cost Analysis</t>
  </si>
  <si>
    <t>Compactor Energy Analysis</t>
  </si>
  <si>
    <t>Power Draw</t>
  </si>
  <si>
    <r>
      <rPr>
        <b/>
        <sz val="10"/>
        <color theme="1"/>
        <rFont val="Times New Roman"/>
        <family val="1"/>
      </rPr>
      <t>Eq. 4)</t>
    </r>
    <r>
      <rPr>
        <sz val="10"/>
        <color theme="1"/>
        <rFont val="Times New Roman"/>
        <family val="1"/>
      </rPr>
      <t xml:space="preserve"> Power Draw (P)</t>
    </r>
  </si>
  <si>
    <r>
      <rPr>
        <b/>
        <sz val="10"/>
        <color theme="1"/>
        <rFont val="Times New Roman"/>
        <family val="1"/>
      </rPr>
      <t>Rf. 1)</t>
    </r>
    <r>
      <rPr>
        <sz val="10"/>
        <color theme="1"/>
        <rFont val="Times New Roman"/>
        <family val="1"/>
      </rPr>
      <t xml:space="preserve"> Data from compactor nameplate information.</t>
    </r>
  </si>
  <si>
    <r>
      <t xml:space="preserve">Rf. 3) </t>
    </r>
    <r>
      <rPr>
        <sz val="10"/>
        <color theme="1"/>
        <rFont val="Times New Roman"/>
        <family val="1"/>
      </rPr>
      <t>Data supplied by RSMeans Building Construction 2012 for heavy duty industrial compactor, 1 cubic yard capacity.</t>
    </r>
  </si>
  <si>
    <r>
      <t xml:space="preserve">N. 2) </t>
    </r>
    <r>
      <rPr>
        <sz val="10"/>
        <color theme="1"/>
        <rFont val="Times New Roman"/>
        <family val="1"/>
      </rPr>
      <t>From compressor cycle time, given number of compressions/month.</t>
    </r>
  </si>
  <si>
    <t>/yr.</t>
  </si>
  <si>
    <t>kWh/yr.</t>
  </si>
  <si>
    <t>yrs.</t>
  </si>
  <si>
    <t>hrs./yr.</t>
  </si>
  <si>
    <r>
      <t>/kW</t>
    </r>
    <r>
      <rPr>
        <sz val="9"/>
        <color theme="1"/>
        <rFont val="Calibri"/>
        <family val="2"/>
      </rPr>
      <t>∙</t>
    </r>
    <r>
      <rPr>
        <sz val="9"/>
        <color theme="1"/>
        <rFont val="Times New Roman"/>
        <family val="1"/>
      </rPr>
      <t>mo.</t>
    </r>
  </si>
  <si>
    <t>Waste Compactor</t>
  </si>
  <si>
    <t>Unmodified Template</t>
  </si>
  <si>
    <t>Recommendation Details</t>
  </si>
  <si>
    <r>
      <rPr>
        <b/>
        <sz val="10"/>
        <color theme="1"/>
        <rFont val="Times New Roman"/>
        <family val="1"/>
      </rPr>
      <t>Step 1:</t>
    </r>
    <r>
      <rPr>
        <sz val="10"/>
        <color theme="1"/>
        <rFont val="Times New Roman"/>
        <family val="1"/>
      </rPr>
      <t xml:space="preserve"> Look up possible incentives. Possible resources include but are not limited to:</t>
    </r>
  </si>
  <si>
    <t>Annual Cost Savings</t>
  </si>
  <si>
    <t>/year</t>
  </si>
  <si>
    <t>•</t>
  </si>
  <si>
    <t>DSIRE</t>
  </si>
  <si>
    <t>Great comprehensive federal, state, and utility incentives. Use filters to narrow search</t>
  </si>
  <si>
    <t>Simple Payback</t>
  </si>
  <si>
    <t>years</t>
  </si>
  <si>
    <t>Washington Incentives</t>
  </si>
  <si>
    <t>Washington incentives.</t>
  </si>
  <si>
    <t>Energy Trust</t>
  </si>
  <si>
    <t>Energy Trust incentives for customers paying a public purpose charge</t>
  </si>
  <si>
    <t>Incentive Analysis Summary</t>
  </si>
  <si>
    <t>Incentive</t>
  </si>
  <si>
    <t>After Incentive</t>
  </si>
  <si>
    <t>(yrs)</t>
  </si>
  <si>
    <r>
      <rPr>
        <b/>
        <sz val="10"/>
        <color theme="1"/>
        <rFont val="Times New Roman"/>
        <family val="1"/>
      </rPr>
      <t>Step 2:</t>
    </r>
    <r>
      <rPr>
        <sz val="10"/>
        <color theme="1"/>
        <rFont val="Times New Roman"/>
        <family val="1"/>
      </rPr>
      <t xml:space="preserve"> Order the incentives properly.</t>
    </r>
  </si>
  <si>
    <t>Typically it is safe to order by federal incentives, then state, then finally municipality/local incentives. However, some incentives stipulate when and how they can be applied. Add these special circumstances in the notes. For example the ETO Wind Turbine Incentives says that all incentives for the AR can be 50% of the total project cost. This means that ETO will incentivize anywhere from 0% to 50% of the project or in other words ETO makes up the difference to make total incentives reach 50%.</t>
  </si>
  <si>
    <t>Totals</t>
  </si>
  <si>
    <r>
      <rPr>
        <b/>
        <sz val="10"/>
        <color theme="1"/>
        <rFont val="Times New Roman"/>
        <family val="1"/>
      </rPr>
      <t>Step 3:</t>
    </r>
    <r>
      <rPr>
        <sz val="10"/>
        <color theme="1"/>
        <rFont val="Times New Roman"/>
        <family val="1"/>
      </rPr>
      <t xml:space="preserve"> Fill in incentive values (always use equations rather than hard-code numbers)</t>
    </r>
  </si>
  <si>
    <r>
      <rPr>
        <b/>
        <sz val="10"/>
        <color theme="1"/>
        <rFont val="Times New Roman"/>
        <family val="1"/>
      </rPr>
      <t xml:space="preserve">Step 4: </t>
    </r>
    <r>
      <rPr>
        <sz val="10"/>
        <color theme="1"/>
        <rFont val="Times New Roman"/>
        <family val="1"/>
      </rPr>
      <t>Review the Notes sections. Hide unnecessary ones, review verbage of ones that apply for accuracy.</t>
    </r>
  </si>
  <si>
    <t>No Incentives</t>
  </si>
  <si>
    <t>This measure does not include the purchase of capital assets and is ineligible for incentives.</t>
  </si>
  <si>
    <t>&lt;&lt; Hide or review for accuracy (choose one of three options)</t>
  </si>
  <si>
    <t>The implementation cost associated with this measure is so small that it does not warrant the time and overhead associated with applying for incentives. Analysts believe this measure already has an attractive simple payback period.</t>
  </si>
  <si>
    <t>Be wary of using the third explanation here. Ask a more experienced analyst for help if you're unable to identify any incentives.</t>
  </si>
  <si>
    <t>Analysts were unable to identify any published incentives for this measure. This does not necessarily mean incentives are unavailable; custom incentives with utility providers can sometimes be arranged.</t>
  </si>
  <si>
    <t>REAP</t>
  </si>
  <si>
    <t>&lt;&lt; Hide or review for accuracy</t>
  </si>
  <si>
    <t xml:space="preserve">You may be eligible for a Rural Energy for America Program grant. These grants are available to agricultural producers who gain 50% or more of their gross income from agricultural operations and small businesses who are located in a rural area as defined by the SBA (Small Business Association). Eligible projects include but are not limited to energy efficiency improvements and renewable energy systems (wind, solar, biomass, geothermal, hydro power and hydrogen-based sources). These grants are awarded on a competitive basis and can be up to 25% of the proposed project's cost, and are limited to $500,000 for renewable energy systems and $250,000 for energy efficiency improvements while the loan guarantee may not exceed $25 million. The combined amount of a grant and loan guarantee may not exceed 75% of the project’s cost.  </t>
  </si>
  <si>
    <t>ETO</t>
  </si>
  <si>
    <t>Energy Trust cash incentives are available to help pay for implementation of energy saving measures deemed cost effective if customers are paying a public purpose charge. Incentives can be anticipated to equal the minimum of 50% of total project cost, $0.25 per kWh saved, or $1 per therm saved.</t>
  </si>
  <si>
    <t>ESI</t>
  </si>
  <si>
    <t>Bonneville Power Administration's Energy Smart Industrial reimbursement incentive is available to help pay for implementation of energy saving measures that are deemed cost effective and have a minimum 10-year life span. Incentives can be anticipated to equal minimum of 70% of total project cost or $0.25 per kWh saved.</t>
  </si>
  <si>
    <t>ITC</t>
  </si>
  <si>
    <r>
      <t>You may also be eligible for a Federal Business Investment Tax Credit.  These grants are available to industrial producers and the credit is equal to 27.4% (as of March 1</t>
    </r>
    <r>
      <rPr>
        <vertAlign val="superscript"/>
        <sz val="11"/>
        <color theme="1"/>
        <rFont val="Times New Roman"/>
        <family val="1"/>
      </rPr>
      <t>st</t>
    </r>
    <r>
      <rPr>
        <sz val="11"/>
        <color theme="1"/>
        <rFont val="Times New Roman"/>
        <family val="1"/>
      </rPr>
      <t>, 2013 the incentive was reduced from 30% to its current value) of expenditures for solar, fuel cells, small wind turbines, and 10% of expenditures for geothermal systems, microturbines and combined heat and power with no maximum credit.  The credits are for eligible systems placed in service on or before December 31, 2016.</t>
    </r>
  </si>
  <si>
    <t>Implementation Cost Summary</t>
  </si>
  <si>
    <t>Payback (yrs)</t>
  </si>
  <si>
    <t>Implementation Cost After Incentives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</si>
</sst>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quot;#,##0.00"/>
    <numFmt numFmtId="169" formatCode="&quot;$&quot;#,##0.00000"/>
    <numFmt numFmtId="170" formatCode="&quot;$&quot;#,##0;[Red]\-&quot;$&quot;#,##0"/>
  </numFmts>
  <fonts count="48" x14ac:knownFonts="1">
    <font>
      <sz val="10"/>
      <color theme="1"/>
      <name val="Times New Roman"/>
      <family val="1"/>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vertAlign val="subscript"/>
      <sz val="10"/>
      <color theme="1"/>
      <name val="Times New Roman"/>
      <family val="1"/>
    </font>
    <font>
      <i/>
      <sz val="9"/>
      <color theme="1"/>
      <name val="Times New Roman"/>
      <family val="1"/>
    </font>
    <font>
      <sz val="9"/>
      <color theme="1"/>
      <name val="Calibri"/>
      <family val="2"/>
    </font>
    <font>
      <b/>
      <sz val="16"/>
      <name val="Times New Roman"/>
      <family val="1"/>
    </font>
    <font>
      <i/>
      <sz val="8"/>
      <color theme="1" tint="0.249977111117893"/>
      <name val="Times New Roman"/>
      <family val="1"/>
    </font>
    <font>
      <u/>
      <sz val="10"/>
      <color theme="10"/>
      <name val="Times New Roman"/>
      <family val="1"/>
    </font>
    <font>
      <sz val="14"/>
      <color theme="1"/>
      <name val="Times New Roman"/>
      <family val="1"/>
    </font>
    <font>
      <i/>
      <sz val="11"/>
      <color theme="1"/>
      <name val="Times New Roman"/>
      <family val="1"/>
    </font>
    <font>
      <sz val="10"/>
      <color rgb="FFFF0000"/>
      <name val="Times New Roman"/>
      <family val="1"/>
    </font>
    <font>
      <b/>
      <sz val="14"/>
      <color theme="1"/>
      <name val="Times New Roman"/>
      <family val="1"/>
    </font>
    <font>
      <b/>
      <i/>
      <sz val="10"/>
      <color rgb="FFFF0000"/>
      <name val="Times New Roman"/>
      <family val="1"/>
    </font>
    <font>
      <sz val="14"/>
      <color rgb="FFFF0000"/>
      <name val="Times New Roman"/>
      <family val="1"/>
    </font>
    <font>
      <vertAlign val="superscript"/>
      <sz val="11"/>
      <color theme="1"/>
      <name val="Times New Roman"/>
      <family val="1"/>
    </font>
  </fonts>
  <fills count="37">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auto="1"/>
      </top>
      <bottom style="hair">
        <color auto="1"/>
      </bottom>
      <diagonal/>
    </border>
    <border>
      <left/>
      <right/>
      <top style="hair">
        <color auto="1"/>
      </top>
      <bottom style="hair">
        <color auto="1"/>
      </bottom>
      <diagonal/>
    </border>
  </borders>
  <cellStyleXfs count="63">
    <xf numFmtId="3" fontId="0" fillId="0" borderId="0"/>
    <xf numFmtId="3" fontId="7" fillId="36" borderId="1">
      <alignment horizontal="right" vertical="center"/>
      <protection locked="0"/>
    </xf>
    <xf numFmtId="9" fontId="2" fillId="0" borderId="0" applyFont="0" applyFill="0" applyBorder="0" applyAlignment="0" applyProtection="0"/>
    <xf numFmtId="0" fontId="5" fillId="2" borderId="1">
      <alignment horizontal="left" vertical="center" indent="1"/>
    </xf>
    <xf numFmtId="0" fontId="8" fillId="0" borderId="2">
      <alignment vertical="center"/>
    </xf>
    <xf numFmtId="0" fontId="9" fillId="0" borderId="3">
      <alignment vertical="center"/>
    </xf>
    <xf numFmtId="0" fontId="10" fillId="0" borderId="0">
      <alignment horizontal="left" vertical="center" indent="1"/>
    </xf>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4" applyNumberFormat="0" applyAlignment="0" applyProtection="0"/>
    <xf numFmtId="0" fontId="16" fillId="7" borderId="5" applyNumberFormat="0" applyAlignment="0" applyProtection="0"/>
    <xf numFmtId="0" fontId="17" fillId="7" borderId="4" applyNumberFormat="0" applyAlignment="0" applyProtection="0"/>
    <xf numFmtId="0" fontId="18" fillId="0" borderId="6" applyNumberFormat="0" applyFill="0" applyAlignment="0" applyProtection="0"/>
    <xf numFmtId="0" fontId="19" fillId="8" borderId="7" applyNumberFormat="0" applyAlignment="0" applyProtection="0"/>
    <xf numFmtId="0" fontId="20" fillId="0" borderId="0" applyNumberFormat="0" applyFill="0" applyBorder="0" applyAlignment="0" applyProtection="0"/>
    <xf numFmtId="0" fontId="2" fillId="9" borderId="8" applyNumberFormat="0" applyFont="0" applyAlignment="0" applyProtection="0"/>
    <xf numFmtId="0" fontId="21" fillId="0" borderId="0" applyNumberFormat="0" applyFill="0" applyBorder="0" applyAlignment="0" applyProtection="0"/>
    <xf numFmtId="0" fontId="3" fillId="0" borderId="9" applyNumberFormat="0" applyFill="0" applyAlignment="0" applyProtection="0"/>
    <xf numFmtId="3" fontId="6" fillId="0" borderId="0">
      <alignment horizontal="right" vertical="center"/>
    </xf>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2" fillId="33" borderId="0" applyNumberFormat="0" applyBorder="0" applyAlignment="0" applyProtection="0"/>
    <xf numFmtId="0" fontId="23" fillId="0" borderId="0">
      <alignment horizontal="left" vertical="center"/>
    </xf>
    <xf numFmtId="0" fontId="23" fillId="0" borderId="0">
      <alignment horizontal="right" vertical="center"/>
    </xf>
    <xf numFmtId="0" fontId="33" fillId="0" borderId="0">
      <alignment horizontal="right" vertical="center"/>
    </xf>
    <xf numFmtId="0" fontId="24" fillId="0" borderId="10">
      <alignment horizontal="left" vertical="center" indent="1"/>
    </xf>
    <xf numFmtId="0" fontId="26" fillId="0" borderId="0"/>
    <xf numFmtId="0" fontId="25" fillId="0" borderId="0">
      <alignment vertical="top" wrapText="1"/>
    </xf>
    <xf numFmtId="43" fontId="28" fillId="0" borderId="0" applyFont="0" applyFill="0" applyBorder="0" applyAlignment="0" applyProtection="0"/>
    <xf numFmtId="0" fontId="31" fillId="0" borderId="0" applyNumberFormat="0" applyFill="0" applyBorder="0" applyProtection="0"/>
    <xf numFmtId="3" fontId="10" fillId="0" borderId="0">
      <alignment horizontal="right" vertical="center"/>
    </xf>
    <xf numFmtId="3" fontId="32" fillId="0" borderId="10">
      <alignment horizontal="left" vertical="center" indent="1"/>
    </xf>
    <xf numFmtId="37" fontId="26" fillId="0" borderId="0" applyFont="0" applyFill="0" applyBorder="0" applyAlignment="0" applyProtection="0"/>
    <xf numFmtId="6" fontId="26" fillId="0" borderId="0" applyFont="0" applyFill="0" applyBorder="0" applyAlignment="0" applyProtection="0"/>
    <xf numFmtId="3" fontId="40" fillId="0" borderId="0" applyNumberFormat="0" applyFill="0" applyBorder="0" applyAlignment="0" applyProtection="0"/>
    <xf numFmtId="170" fontId="1" fillId="0" borderId="0" applyFont="0" applyFill="0" applyBorder="0" applyAlignment="0" applyProtection="0"/>
  </cellStyleXfs>
  <cellXfs count="182">
    <xf numFmtId="3" fontId="0" fillId="0" borderId="0" xfId="0"/>
    <xf numFmtId="3" fontId="0" fillId="0" borderId="0" xfId="0" applyAlignment="1" applyProtection="1">
      <alignment vertical="center"/>
    </xf>
    <xf numFmtId="3" fontId="4" fillId="0" borderId="0" xfId="0" applyFont="1" applyAlignment="1" applyProtection="1">
      <alignment vertical="center"/>
    </xf>
    <xf numFmtId="3" fontId="0" fillId="0" borderId="0" xfId="0" applyFill="1" applyBorder="1" applyAlignment="1" applyProtection="1">
      <alignment vertical="center"/>
    </xf>
    <xf numFmtId="0" fontId="8" fillId="0" borderId="2" xfId="4">
      <alignment vertical="center"/>
    </xf>
    <xf numFmtId="3" fontId="25" fillId="0" borderId="0" xfId="0" applyFont="1" applyAlignment="1">
      <alignment horizontal="left" vertical="top" wrapText="1"/>
    </xf>
    <xf numFmtId="0" fontId="10" fillId="0" borderId="0" xfId="6">
      <alignment horizontal="left" vertical="center" indent="1"/>
    </xf>
    <xf numFmtId="3" fontId="0" fillId="0" borderId="0" xfId="0" applyAlignment="1">
      <alignment vertical="top"/>
    </xf>
    <xf numFmtId="0" fontId="8" fillId="0" borderId="2" xfId="4" applyFill="1">
      <alignment vertical="center"/>
    </xf>
    <xf numFmtId="0" fontId="9" fillId="0" borderId="3" xfId="5">
      <alignment vertical="center"/>
    </xf>
    <xf numFmtId="0" fontId="9" fillId="0" borderId="3" xfId="5" applyFill="1">
      <alignment vertical="center"/>
    </xf>
    <xf numFmtId="0" fontId="23" fillId="0" borderId="0" xfId="49" applyFill="1" applyBorder="1">
      <alignment horizontal="left" vertical="center"/>
    </xf>
    <xf numFmtId="0" fontId="23" fillId="0" borderId="0" xfId="50" applyFill="1" applyBorder="1">
      <alignment horizontal="right" vertical="center"/>
    </xf>
    <xf numFmtId="0" fontId="33" fillId="0" borderId="0" xfId="51">
      <alignment horizontal="right" vertical="center"/>
    </xf>
    <xf numFmtId="3" fontId="6" fillId="0" borderId="0" xfId="20" applyFill="1" applyBorder="1">
      <alignment horizontal="right" vertical="center"/>
    </xf>
    <xf numFmtId="3" fontId="26" fillId="0" borderId="0" xfId="0" applyFont="1" applyFill="1" applyProtection="1"/>
    <xf numFmtId="3" fontId="24" fillId="35" borderId="14" xfId="0" applyFont="1" applyFill="1" applyBorder="1" applyAlignment="1" applyProtection="1">
      <alignment horizontal="center" vertical="center"/>
    </xf>
    <xf numFmtId="3" fontId="24" fillId="35" borderId="15" xfId="0" applyFont="1" applyFill="1" applyBorder="1" applyAlignment="1" applyProtection="1">
      <alignment horizontal="center" vertical="center"/>
    </xf>
    <xf numFmtId="3" fontId="24" fillId="35" borderId="16" xfId="0" applyFont="1" applyFill="1" applyBorder="1" applyAlignment="1" applyProtection="1">
      <alignment horizontal="center" vertical="center"/>
    </xf>
    <xf numFmtId="3" fontId="10" fillId="0" borderId="17" xfId="0" applyFont="1" applyFill="1" applyBorder="1" applyAlignment="1" applyProtection="1">
      <alignment horizontal="center" vertical="center" wrapText="1"/>
    </xf>
    <xf numFmtId="3" fontId="26" fillId="0" borderId="1" xfId="0" applyFont="1" applyFill="1" applyBorder="1" applyAlignment="1" applyProtection="1">
      <alignment horizontal="center" vertical="center" wrapText="1"/>
    </xf>
    <xf numFmtId="3" fontId="26" fillId="0" borderId="18" xfId="0" applyFont="1" applyFill="1" applyBorder="1" applyAlignment="1" applyProtection="1">
      <alignment horizontal="center" vertical="center" wrapText="1"/>
    </xf>
    <xf numFmtId="3" fontId="10" fillId="0" borderId="19" xfId="0" applyFont="1" applyFill="1" applyBorder="1" applyAlignment="1" applyProtection="1">
      <alignment horizontal="center" vertical="center" wrapText="1"/>
    </xf>
    <xf numFmtId="3" fontId="26" fillId="0" borderId="20" xfId="0" applyFont="1" applyFill="1" applyBorder="1" applyAlignment="1" applyProtection="1">
      <alignment horizontal="center" vertical="center" wrapText="1"/>
    </xf>
    <xf numFmtId="9" fontId="26" fillId="0" borderId="21" xfId="0" applyNumberFormat="1" applyFont="1" applyFill="1" applyBorder="1" applyAlignment="1" applyProtection="1">
      <alignment horizontal="center" vertical="center" wrapText="1"/>
    </xf>
    <xf numFmtId="3" fontId="24" fillId="35" borderId="16" xfId="0" applyFont="1" applyFill="1" applyBorder="1" applyAlignment="1" applyProtection="1">
      <alignment vertical="center"/>
    </xf>
    <xf numFmtId="3" fontId="26" fillId="0" borderId="17" xfId="0" applyFont="1" applyFill="1" applyBorder="1" applyAlignment="1" applyProtection="1">
      <alignment horizontal="center" vertical="center" wrapText="1"/>
    </xf>
    <xf numFmtId="3" fontId="26" fillId="0" borderId="18" xfId="0" applyFont="1" applyFill="1" applyBorder="1" applyAlignment="1" applyProtection="1">
      <alignment vertical="center" wrapText="1"/>
    </xf>
    <xf numFmtId="3" fontId="26" fillId="0" borderId="19" xfId="0" applyFont="1" applyFill="1" applyBorder="1" applyAlignment="1" applyProtection="1">
      <alignment horizontal="center" vertical="center" wrapText="1"/>
    </xf>
    <xf numFmtId="3" fontId="26" fillId="0" borderId="21" xfId="0" applyFont="1" applyFill="1" applyBorder="1" applyAlignment="1" applyProtection="1">
      <alignment vertical="center" wrapText="1"/>
    </xf>
    <xf numFmtId="3" fontId="26" fillId="0" borderId="0" xfId="0" applyFont="1" applyFill="1" applyAlignment="1" applyProtection="1">
      <alignment vertical="center"/>
    </xf>
    <xf numFmtId="3" fontId="29" fillId="0" borderId="0" xfId="0" applyFont="1" applyAlignment="1" applyProtection="1"/>
    <xf numFmtId="3" fontId="26" fillId="0" borderId="0" xfId="0" applyFont="1" applyAlignment="1" applyProtection="1"/>
    <xf numFmtId="3" fontId="26" fillId="0" borderId="0" xfId="0" applyFont="1" applyProtection="1"/>
    <xf numFmtId="3" fontId="10" fillId="35" borderId="14" xfId="0" applyFont="1" applyFill="1" applyBorder="1" applyAlignment="1" applyProtection="1">
      <alignment horizontal="center" vertical="center" wrapText="1"/>
    </xf>
    <xf numFmtId="3" fontId="10" fillId="35" borderId="16" xfId="0" applyFont="1" applyFill="1" applyBorder="1" applyAlignment="1" applyProtection="1">
      <alignment horizontal="center" vertical="center" wrapText="1"/>
    </xf>
    <xf numFmtId="3" fontId="26" fillId="0" borderId="17" xfId="0" applyFont="1" applyBorder="1" applyAlignment="1" applyProtection="1">
      <alignment horizontal="center" vertical="center" wrapText="1"/>
    </xf>
    <xf numFmtId="3" fontId="26" fillId="0" borderId="19" xfId="0" applyFont="1" applyBorder="1" applyAlignment="1" applyProtection="1">
      <alignment horizontal="center" vertical="center" wrapText="1"/>
    </xf>
    <xf numFmtId="3" fontId="30" fillId="0" borderId="0" xfId="0" applyFont="1" applyProtection="1"/>
    <xf numFmtId="3" fontId="26" fillId="0" borderId="0" xfId="0" applyFont="1" applyBorder="1" applyProtection="1"/>
    <xf numFmtId="3" fontId="26" fillId="0" borderId="18" xfId="0" applyFont="1" applyBorder="1" applyAlignment="1" applyProtection="1">
      <alignment horizontal="left" vertical="center" wrapText="1"/>
    </xf>
    <xf numFmtId="3" fontId="26" fillId="0" borderId="21" xfId="0" applyFont="1" applyBorder="1" applyAlignment="1" applyProtection="1">
      <alignment horizontal="left" vertical="center" wrapText="1"/>
    </xf>
    <xf numFmtId="3" fontId="0" fillId="0" borderId="0" xfId="0"/>
    <xf numFmtId="0" fontId="8" fillId="0" borderId="0" xfId="4" applyBorder="1">
      <alignment vertical="center"/>
    </xf>
    <xf numFmtId="3" fontId="0" fillId="0" borderId="0" xfId="0" applyBorder="1"/>
    <xf numFmtId="0" fontId="10" fillId="0" borderId="0" xfId="6" applyBorder="1">
      <alignment horizontal="left" vertical="center" indent="1"/>
    </xf>
    <xf numFmtId="3" fontId="0" fillId="0" borderId="0" xfId="0" applyNumberFormat="1" applyBorder="1" applyAlignment="1">
      <alignment horizontal="right" indent="1"/>
    </xf>
    <xf numFmtId="165" fontId="0" fillId="0" borderId="0" xfId="0" applyNumberFormat="1" applyBorder="1" applyAlignment="1">
      <alignment horizontal="right" indent="1"/>
    </xf>
    <xf numFmtId="0" fontId="0" fillId="0" borderId="0" xfId="53" applyFont="1"/>
    <xf numFmtId="0" fontId="10" fillId="0" borderId="0" xfId="6">
      <alignment horizontal="left" vertical="center" indent="1"/>
    </xf>
    <xf numFmtId="3" fontId="7" fillId="36" borderId="1" xfId="1" applyAlignment="1">
      <alignment horizontal="center" vertical="center"/>
      <protection locked="0"/>
    </xf>
    <xf numFmtId="0" fontId="26" fillId="0" borderId="0" xfId="53"/>
    <xf numFmtId="165" fontId="6" fillId="0" borderId="0" xfId="20" applyNumberFormat="1">
      <alignment horizontal="right" vertical="center"/>
    </xf>
    <xf numFmtId="167" fontId="6" fillId="0" borderId="0" xfId="20" applyNumberFormat="1" applyFill="1" applyBorder="1">
      <alignment horizontal="right" vertical="center"/>
    </xf>
    <xf numFmtId="165" fontId="6" fillId="0" borderId="0" xfId="20" applyNumberFormat="1" applyFill="1" applyBorder="1">
      <alignment horizontal="right" vertical="center"/>
    </xf>
    <xf numFmtId="3" fontId="0" fillId="0" borderId="0" xfId="0"/>
    <xf numFmtId="0" fontId="25" fillId="0" borderId="0" xfId="54" applyAlignment="1">
      <alignment vertical="top" wrapText="1"/>
    </xf>
    <xf numFmtId="167" fontId="6" fillId="0" borderId="0" xfId="20" applyNumberFormat="1">
      <alignment horizontal="right" vertical="center"/>
    </xf>
    <xf numFmtId="3" fontId="36" fillId="0" borderId="0" xfId="0" applyFont="1" applyAlignment="1">
      <alignment horizontal="center" vertical="top"/>
    </xf>
    <xf numFmtId="0" fontId="9" fillId="0" borderId="3" xfId="5" applyAlignment="1">
      <alignment horizontal="center" vertical="center" wrapText="1"/>
    </xf>
    <xf numFmtId="3" fontId="6" fillId="0" borderId="0" xfId="20" applyAlignment="1">
      <alignment horizontal="center" vertical="center"/>
    </xf>
    <xf numFmtId="37" fontId="0" fillId="0" borderId="0" xfId="59" applyFont="1" applyAlignment="1" applyProtection="1">
      <alignment vertical="center"/>
    </xf>
    <xf numFmtId="37" fontId="7" fillId="36" borderId="1" xfId="59" applyFont="1" applyFill="1" applyBorder="1" applyAlignment="1" applyProtection="1">
      <alignment horizontal="right" vertical="center"/>
      <protection locked="0"/>
    </xf>
    <xf numFmtId="165" fontId="7" fillId="36" borderId="1" xfId="1" applyNumberFormat="1" applyProtection="1">
      <alignment horizontal="right" vertical="center"/>
      <protection locked="0"/>
    </xf>
    <xf numFmtId="166" fontId="7" fillId="36" borderId="1" xfId="1" applyNumberFormat="1" applyProtection="1">
      <alignment horizontal="right" vertical="center"/>
      <protection locked="0"/>
    </xf>
    <xf numFmtId="9" fontId="7" fillId="36" borderId="1" xfId="1" applyNumberFormat="1" applyProtection="1">
      <alignment horizontal="right" vertical="center"/>
      <protection locked="0"/>
    </xf>
    <xf numFmtId="3" fontId="7" fillId="36" borderId="1" xfId="1" applyProtection="1">
      <alignment horizontal="right" vertical="center"/>
      <protection locked="0"/>
    </xf>
    <xf numFmtId="169" fontId="7" fillId="36" borderId="1" xfId="1" applyNumberFormat="1" applyProtection="1">
      <alignment horizontal="right" vertical="center"/>
      <protection locked="0"/>
    </xf>
    <xf numFmtId="168" fontId="7" fillId="36" borderId="1" xfId="1" applyNumberFormat="1" applyProtection="1">
      <alignment horizontal="right" vertical="center"/>
      <protection locked="0"/>
    </xf>
    <xf numFmtId="3" fontId="0" fillId="0" borderId="0" xfId="0"/>
    <xf numFmtId="0" fontId="7" fillId="36" borderId="1" xfId="1" applyNumberFormat="1" applyAlignment="1">
      <alignment horizontal="center" vertical="center"/>
      <protection locked="0"/>
    </xf>
    <xf numFmtId="3" fontId="0" fillId="0" borderId="12" xfId="0" applyBorder="1"/>
    <xf numFmtId="0" fontId="10" fillId="0" borderId="12" xfId="6" applyBorder="1">
      <alignment horizontal="left" vertical="center" indent="1"/>
    </xf>
    <xf numFmtId="3" fontId="0" fillId="0" borderId="0" xfId="0"/>
    <xf numFmtId="0" fontId="25" fillId="0" borderId="0" xfId="54">
      <alignment vertical="top" wrapText="1"/>
    </xf>
    <xf numFmtId="0" fontId="10" fillId="0" borderId="0" xfId="6">
      <alignment horizontal="left" vertical="center" indent="1"/>
    </xf>
    <xf numFmtId="0" fontId="8" fillId="0" borderId="2" xfId="4" applyAlignment="1">
      <alignment horizontal="center" vertical="center"/>
    </xf>
    <xf numFmtId="3" fontId="29" fillId="34" borderId="1" xfId="0" applyFont="1" applyFill="1" applyBorder="1" applyAlignment="1" applyProtection="1">
      <alignment horizontal="center" vertical="center"/>
    </xf>
    <xf numFmtId="3" fontId="29" fillId="34" borderId="1" xfId="0" applyFont="1" applyFill="1" applyBorder="1" applyAlignment="1" applyProtection="1">
      <alignment horizontal="center"/>
    </xf>
    <xf numFmtId="0" fontId="5" fillId="2" borderId="1" xfId="3">
      <alignment horizontal="left" vertical="center" indent="1"/>
    </xf>
    <xf numFmtId="0" fontId="25" fillId="0" borderId="0" xfId="54" applyAlignment="1">
      <alignment horizontal="left" vertical="top" wrapText="1"/>
    </xf>
    <xf numFmtId="0" fontId="25" fillId="0" borderId="0" xfId="54">
      <alignment vertical="top" wrapText="1"/>
    </xf>
    <xf numFmtId="0" fontId="9" fillId="0" borderId="11" xfId="5" applyBorder="1" applyAlignment="1">
      <alignment horizontal="left" vertical="center"/>
    </xf>
    <xf numFmtId="0" fontId="9" fillId="0" borderId="11" xfId="5" applyBorder="1" applyAlignment="1">
      <alignment horizontal="center" vertical="center"/>
    </xf>
    <xf numFmtId="0" fontId="10" fillId="0" borderId="13" xfId="6" applyBorder="1">
      <alignment horizontal="left" vertical="center" indent="1"/>
    </xf>
    <xf numFmtId="0" fontId="10" fillId="0" borderId="0" xfId="6">
      <alignment horizontal="left" vertical="center" indent="1"/>
    </xf>
    <xf numFmtId="0" fontId="10" fillId="0" borderId="3" xfId="6" applyBorder="1">
      <alignment horizontal="left" vertical="center" indent="1"/>
    </xf>
    <xf numFmtId="3" fontId="0" fillId="0" borderId="13" xfId="0" applyNumberFormat="1" applyBorder="1" applyAlignment="1">
      <alignment horizontal="right" indent="1"/>
    </xf>
    <xf numFmtId="3" fontId="0" fillId="0" borderId="0" xfId="0" applyNumberFormat="1" applyAlignment="1">
      <alignment horizontal="right" indent="1"/>
    </xf>
    <xf numFmtId="3" fontId="0" fillId="0" borderId="12" xfId="0" applyBorder="1" applyAlignment="1">
      <alignment horizontal="center" vertical="top"/>
    </xf>
    <xf numFmtId="3" fontId="27" fillId="0" borderId="0" xfId="0" applyFont="1" applyAlignment="1">
      <alignment horizontal="center" vertical="top"/>
    </xf>
    <xf numFmtId="0" fontId="24" fillId="0" borderId="10" xfId="52" applyAlignment="1">
      <alignment horizontal="left" vertical="center"/>
    </xf>
    <xf numFmtId="167" fontId="24" fillId="0" borderId="10" xfId="52" applyNumberFormat="1" applyAlignment="1">
      <alignment horizontal="right" vertical="center" indent="1"/>
    </xf>
    <xf numFmtId="0" fontId="24" fillId="0" borderId="10" xfId="52">
      <alignment horizontal="left" vertical="center" indent="1"/>
    </xf>
    <xf numFmtId="6" fontId="0" fillId="0" borderId="13" xfId="60" applyFont="1" applyBorder="1" applyAlignment="1">
      <alignment horizontal="right" indent="1"/>
    </xf>
    <xf numFmtId="6" fontId="0" fillId="0" borderId="0" xfId="60" applyFont="1" applyAlignment="1">
      <alignment horizontal="right" indent="1"/>
    </xf>
    <xf numFmtId="165" fontId="0" fillId="0" borderId="3" xfId="0" applyNumberFormat="1" applyBorder="1" applyAlignment="1">
      <alignment horizontal="right" indent="1"/>
    </xf>
    <xf numFmtId="6" fontId="24" fillId="0" borderId="10" xfId="60" applyFont="1" applyBorder="1" applyAlignment="1">
      <alignment horizontal="right" vertical="center" indent="1"/>
    </xf>
    <xf numFmtId="3" fontId="0" fillId="0" borderId="3" xfId="0" applyNumberFormat="1" applyBorder="1" applyAlignment="1">
      <alignment horizontal="right" indent="1"/>
    </xf>
    <xf numFmtId="3" fontId="0" fillId="0" borderId="13" xfId="0" applyBorder="1"/>
    <xf numFmtId="3" fontId="0" fillId="0" borderId="0" xfId="0"/>
    <xf numFmtId="3" fontId="0" fillId="0" borderId="3" xfId="0" applyBorder="1"/>
    <xf numFmtId="0" fontId="5" fillId="2" borderId="1" xfId="3" applyProtection="1">
      <alignment horizontal="left" vertical="center" indent="1"/>
    </xf>
    <xf numFmtId="0" fontId="0" fillId="0" borderId="0" xfId="53" applyFont="1" applyBorder="1" applyAlignment="1">
      <alignment horizontal="left" vertical="top" wrapText="1"/>
    </xf>
    <xf numFmtId="0" fontId="0" fillId="0" borderId="12" xfId="53" applyFont="1" applyBorder="1" applyAlignment="1">
      <alignment horizontal="left" vertical="top"/>
    </xf>
    <xf numFmtId="3" fontId="29" fillId="0" borderId="0" xfId="0" applyFont="1" applyAlignment="1" applyProtection="1">
      <alignment horizontal="left" vertical="top" wrapText="1"/>
    </xf>
    <xf numFmtId="0" fontId="29" fillId="0" borderId="0" xfId="53" applyFont="1" applyBorder="1" applyAlignment="1">
      <alignment horizontal="left" vertical="top" wrapText="1"/>
    </xf>
    <xf numFmtId="0" fontId="5" fillId="2" borderId="18" xfId="3" applyBorder="1" applyProtection="1">
      <alignment horizontal="left" vertical="center" indent="1"/>
    </xf>
    <xf numFmtId="0" fontId="5" fillId="2" borderId="22" xfId="3" applyBorder="1" applyProtection="1">
      <alignment horizontal="left" vertical="center" indent="1"/>
    </xf>
    <xf numFmtId="0" fontId="38" fillId="2" borderId="0" xfId="3" applyFont="1" applyBorder="1" applyAlignment="1" applyProtection="1">
      <alignment vertical="center"/>
    </xf>
    <xf numFmtId="3" fontId="0" fillId="0" borderId="0" xfId="0" applyFont="1" applyAlignment="1" applyProtection="1">
      <alignment vertical="center"/>
    </xf>
    <xf numFmtId="3" fontId="39" fillId="0" borderId="12" xfId="0" quotePrefix="1" applyFont="1" applyBorder="1" applyAlignment="1">
      <alignment horizontal="right" vertical="top"/>
    </xf>
    <xf numFmtId="3" fontId="39" fillId="0" borderId="12" xfId="0" applyFont="1" applyBorder="1" applyAlignment="1">
      <alignment horizontal="right" vertical="top"/>
    </xf>
    <xf numFmtId="3" fontId="39" fillId="0" borderId="0" xfId="0" applyFont="1" applyBorder="1" applyAlignment="1">
      <alignment horizontal="right" vertical="center"/>
    </xf>
    <xf numFmtId="3" fontId="40" fillId="0" borderId="0" xfId="61" applyAlignment="1" applyProtection="1">
      <alignment vertical="center"/>
    </xf>
    <xf numFmtId="170" fontId="6" fillId="0" borderId="0" xfId="62" applyFont="1" applyAlignment="1">
      <alignment horizontal="right" vertical="center"/>
    </xf>
    <xf numFmtId="3" fontId="0" fillId="0" borderId="0" xfId="0" applyAlignment="1" applyProtection="1">
      <alignment horizontal="left" vertical="center"/>
    </xf>
    <xf numFmtId="3" fontId="41" fillId="0" borderId="0" xfId="0" applyFont="1" applyAlignment="1" applyProtection="1">
      <alignment vertical="center"/>
    </xf>
    <xf numFmtId="0" fontId="23" fillId="0" borderId="0" xfId="49">
      <alignment horizontal="left" vertical="center"/>
    </xf>
    <xf numFmtId="0" fontId="25" fillId="0" borderId="0" xfId="54" applyAlignment="1">
      <alignment horizontal="center" vertical="top" wrapText="1"/>
    </xf>
    <xf numFmtId="3" fontId="40" fillId="0" borderId="0" xfId="61" applyAlignment="1" applyProtection="1">
      <alignment horizontal="left" vertical="center"/>
    </xf>
    <xf numFmtId="0" fontId="25" fillId="0" borderId="0" xfId="54" applyFont="1" applyAlignment="1">
      <alignment horizontal="left" vertical="top" wrapText="1"/>
    </xf>
    <xf numFmtId="0" fontId="42" fillId="0" borderId="0" xfId="54" applyFont="1">
      <alignment vertical="top" wrapText="1"/>
    </xf>
    <xf numFmtId="3" fontId="43" fillId="0" borderId="0" xfId="0" applyFont="1" applyAlignment="1" applyProtection="1">
      <alignment vertical="center"/>
    </xf>
    <xf numFmtId="0" fontId="40" fillId="0" borderId="0" xfId="61" applyNumberFormat="1" applyAlignment="1">
      <alignment vertical="top" wrapText="1"/>
    </xf>
    <xf numFmtId="3" fontId="0" fillId="0" borderId="0" xfId="0" applyBorder="1" applyAlignment="1" applyProtection="1">
      <alignment vertical="center"/>
    </xf>
    <xf numFmtId="3" fontId="44" fillId="0" borderId="0" xfId="0" applyFont="1" applyAlignment="1">
      <alignment vertical="top" wrapText="1"/>
    </xf>
    <xf numFmtId="0" fontId="9" fillId="0" borderId="3" xfId="5" applyBorder="1" applyAlignment="1">
      <alignment horizontal="left" vertical="center"/>
    </xf>
    <xf numFmtId="0" fontId="9" fillId="0" borderId="3" xfId="5" applyBorder="1" applyAlignment="1">
      <alignment horizontal="center" vertical="center"/>
    </xf>
    <xf numFmtId="0" fontId="9" fillId="0" borderId="3" xfId="5" applyAlignment="1">
      <alignment horizontal="center" vertical="center"/>
    </xf>
    <xf numFmtId="0" fontId="9" fillId="0" borderId="23" xfId="5" applyBorder="1" applyAlignment="1">
      <alignment horizontal="center" vertical="center"/>
    </xf>
    <xf numFmtId="3" fontId="40" fillId="0" borderId="0" xfId="61" applyAlignment="1">
      <alignment vertical="top" wrapText="1"/>
    </xf>
    <xf numFmtId="0" fontId="40" fillId="0" borderId="0" xfId="61" applyNumberFormat="1" applyAlignment="1">
      <alignment horizontal="left" vertical="top" wrapText="1"/>
    </xf>
    <xf numFmtId="0" fontId="23" fillId="0" borderId="24" xfId="49" applyBorder="1" applyAlignment="1">
      <alignment horizontal="center" vertical="center"/>
    </xf>
    <xf numFmtId="0" fontId="23" fillId="0" borderId="0" xfId="49" applyBorder="1" applyAlignment="1">
      <alignment horizontal="center" vertical="center"/>
    </xf>
    <xf numFmtId="3" fontId="7" fillId="36" borderId="1" xfId="1" applyAlignment="1">
      <alignment horizontal="left" vertical="center"/>
      <protection locked="0"/>
    </xf>
    <xf numFmtId="165" fontId="6" fillId="0" borderId="0" xfId="0" applyNumberFormat="1" applyFont="1" applyAlignment="1">
      <alignment horizontal="right" vertical="center" indent="2"/>
    </xf>
    <xf numFmtId="167" fontId="6" fillId="0" borderId="0" xfId="20" applyNumberFormat="1" applyAlignment="1">
      <alignment horizontal="right" vertical="center" indent="4"/>
    </xf>
    <xf numFmtId="3" fontId="7" fillId="36" borderId="1" xfId="1" applyBorder="1" applyAlignment="1">
      <alignment horizontal="left" vertical="center"/>
      <protection locked="0"/>
    </xf>
    <xf numFmtId="3" fontId="45" fillId="36" borderId="0" xfId="1" applyFont="1" applyBorder="1" applyAlignment="1">
      <alignment horizontal="left" vertical="center"/>
      <protection locked="0"/>
    </xf>
    <xf numFmtId="0" fontId="24" fillId="0" borderId="10" xfId="52" applyAlignment="1">
      <alignment horizontal="left" vertical="center" indent="1"/>
    </xf>
    <xf numFmtId="165" fontId="24" fillId="0" borderId="10" xfId="0" applyNumberFormat="1" applyFont="1" applyBorder="1" applyAlignment="1">
      <alignment horizontal="right" vertical="center" indent="2"/>
    </xf>
    <xf numFmtId="167" fontId="24" fillId="0" borderId="10" xfId="52" applyNumberFormat="1" applyAlignment="1">
      <alignment horizontal="right" vertical="center" indent="4"/>
    </xf>
    <xf numFmtId="0" fontId="24" fillId="0" borderId="17" xfId="52" applyBorder="1">
      <alignment horizontal="left" vertical="center" indent="1"/>
    </xf>
    <xf numFmtId="3" fontId="0" fillId="0" borderId="0" xfId="0" applyAlignment="1" applyProtection="1">
      <alignment horizontal="center" vertical="center"/>
    </xf>
    <xf numFmtId="3" fontId="0" fillId="0" borderId="0" xfId="0" applyAlignment="1" applyProtection="1">
      <alignment horizontal="left" vertical="center"/>
    </xf>
    <xf numFmtId="0" fontId="8" fillId="0" borderId="0" xfId="4" applyFill="1" applyBorder="1">
      <alignment vertical="center"/>
    </xf>
    <xf numFmtId="0" fontId="8" fillId="0" borderId="2" xfId="4" applyBorder="1">
      <alignment vertical="center"/>
    </xf>
    <xf numFmtId="0" fontId="25" fillId="0" borderId="12" xfId="54" applyBorder="1" applyAlignment="1">
      <alignment horizontal="left" vertical="top" wrapText="1"/>
    </xf>
    <xf numFmtId="0" fontId="25" fillId="0" borderId="0" xfId="54" applyBorder="1" applyAlignment="1">
      <alignment horizontal="left" vertical="top" wrapText="1"/>
    </xf>
    <xf numFmtId="0" fontId="25" fillId="0" borderId="0" xfId="54" applyBorder="1" applyAlignment="1">
      <alignment horizontal="left" vertical="top" wrapText="1"/>
    </xf>
    <xf numFmtId="0" fontId="25" fillId="0" borderId="0" xfId="54" applyBorder="1" applyAlignment="1">
      <alignment vertical="top" wrapText="1"/>
    </xf>
    <xf numFmtId="0" fontId="25" fillId="0" borderId="12" xfId="54" applyBorder="1" applyAlignment="1">
      <alignment vertical="top" wrapText="1"/>
    </xf>
    <xf numFmtId="0" fontId="25" fillId="0" borderId="0" xfId="54" applyBorder="1" applyAlignment="1">
      <alignment vertical="top" wrapText="1"/>
    </xf>
    <xf numFmtId="3" fontId="0" fillId="0" borderId="0" xfId="0" applyAlignment="1"/>
    <xf numFmtId="3" fontId="23" fillId="0" borderId="0" xfId="0" applyFont="1" applyFill="1" applyBorder="1" applyAlignment="1">
      <alignment horizontal="center" vertical="center"/>
    </xf>
    <xf numFmtId="3" fontId="0" fillId="0" borderId="0" xfId="0" applyFont="1" applyBorder="1" applyAlignment="1">
      <alignment horizontal="center" vertical="center"/>
    </xf>
    <xf numFmtId="4" fontId="0" fillId="0" borderId="0" xfId="0" applyNumberFormat="1" applyBorder="1" applyAlignment="1" applyProtection="1">
      <alignment horizontal="center" vertical="center"/>
    </xf>
    <xf numFmtId="3" fontId="46" fillId="0" borderId="0" xfId="0" applyFont="1"/>
    <xf numFmtId="3" fontId="41" fillId="0" borderId="0" xfId="0" applyFont="1"/>
    <xf numFmtId="3" fontId="44" fillId="0" borderId="0" xfId="0" applyFont="1" applyAlignment="1" applyProtection="1">
      <alignment vertical="center"/>
    </xf>
    <xf numFmtId="0" fontId="9" fillId="0" borderId="0" xfId="5" applyBorder="1" applyAlignment="1">
      <alignment horizontal="center" vertical="center"/>
    </xf>
    <xf numFmtId="3" fontId="10" fillId="0" borderId="0" xfId="0" applyFont="1" applyBorder="1" applyAlignment="1">
      <alignment horizontal="center" vertical="center"/>
    </xf>
    <xf numFmtId="0" fontId="10" fillId="0" borderId="13" xfId="6" quotePrefix="1" applyBorder="1">
      <alignment horizontal="left" vertical="center" indent="1"/>
    </xf>
    <xf numFmtId="165" fontId="0" fillId="0" borderId="13" xfId="0" quotePrefix="1" applyNumberFormat="1" applyBorder="1" applyAlignment="1">
      <alignment horizontal="center"/>
    </xf>
    <xf numFmtId="165" fontId="0" fillId="0" borderId="13" xfId="0" applyNumberFormat="1" applyBorder="1" applyAlignment="1">
      <alignment horizontal="center"/>
    </xf>
    <xf numFmtId="164" fontId="0" fillId="0" borderId="13" xfId="0" quotePrefix="1" applyNumberFormat="1" applyBorder="1" applyAlignment="1">
      <alignment horizontal="center"/>
    </xf>
    <xf numFmtId="164" fontId="0" fillId="0" borderId="13" xfId="0" applyNumberFormat="1" applyBorder="1" applyAlignment="1">
      <alignment horizontal="center"/>
    </xf>
    <xf numFmtId="0" fontId="10" fillId="0" borderId="2" xfId="6" quotePrefix="1" applyBorder="1">
      <alignment horizontal="left" vertical="center" indent="1"/>
    </xf>
    <xf numFmtId="0" fontId="10" fillId="0" borderId="2" xfId="6" applyBorder="1">
      <alignment horizontal="left" vertical="center" indent="1"/>
    </xf>
    <xf numFmtId="3" fontId="0" fillId="0" borderId="2" xfId="0" applyNumberFormat="1" applyBorder="1" applyAlignment="1">
      <alignment horizontal="right" indent="1"/>
    </xf>
    <xf numFmtId="165" fontId="0" fillId="0" borderId="2" xfId="0" quotePrefix="1" applyNumberFormat="1" applyBorder="1" applyAlignment="1">
      <alignment horizontal="center"/>
    </xf>
    <xf numFmtId="165" fontId="0" fillId="0" borderId="2" xfId="0" applyNumberFormat="1" applyBorder="1" applyAlignment="1">
      <alignment horizontal="center"/>
    </xf>
    <xf numFmtId="164" fontId="0" fillId="0" borderId="2" xfId="0" quotePrefix="1" applyNumberFormat="1" applyBorder="1" applyAlignment="1">
      <alignment horizontal="center"/>
    </xf>
    <xf numFmtId="164" fontId="0" fillId="0" borderId="2" xfId="0" applyNumberFormat="1" applyBorder="1" applyAlignment="1">
      <alignment horizontal="center"/>
    </xf>
    <xf numFmtId="3" fontId="6" fillId="0" borderId="0" xfId="20" quotePrefix="1" applyAlignment="1">
      <alignment horizontal="center" vertical="center"/>
    </xf>
    <xf numFmtId="0" fontId="8" fillId="0" borderId="0" xfId="4" applyBorder="1" applyAlignment="1">
      <alignment horizontal="center" vertical="center"/>
    </xf>
    <xf numFmtId="0" fontId="10" fillId="0" borderId="0" xfId="6" quotePrefix="1" applyBorder="1">
      <alignment horizontal="left" vertical="center" indent="1"/>
    </xf>
    <xf numFmtId="165" fontId="0" fillId="0" borderId="0" xfId="0" quotePrefix="1" applyNumberFormat="1" applyBorder="1" applyAlignment="1">
      <alignment horizontal="center"/>
    </xf>
    <xf numFmtId="165" fontId="0" fillId="0" borderId="0" xfId="0" applyNumberFormat="1" applyBorder="1" applyAlignment="1">
      <alignment horizontal="center"/>
    </xf>
    <xf numFmtId="164" fontId="0" fillId="0" borderId="0" xfId="0" quotePrefix="1" applyNumberFormat="1" applyBorder="1" applyAlignment="1">
      <alignment horizontal="center"/>
    </xf>
    <xf numFmtId="164" fontId="0" fillId="0" borderId="0" xfId="0" applyNumberFormat="1" applyBorder="1" applyAlignment="1">
      <alignment horizontal="center"/>
    </xf>
  </cellXfs>
  <cellStyles count="63">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9" builtinId="27" hidden="1"/>
    <cellStyle name="Calc - Calculation Cell" xfId="20"/>
    <cellStyle name="Calc - Input Cell" xfId="1"/>
    <cellStyle name="Calc - Normal Text" xfId="53"/>
    <cellStyle name="Calc - References Cell" xfId="51"/>
    <cellStyle name="Calc - Units Cell" xfId="49"/>
    <cellStyle name="Calc - Variables Cell" xfId="50"/>
    <cellStyle name="Calculation" xfId="13" builtinId="22" hidden="1"/>
    <cellStyle name="Check Cell" xfId="15" builtinId="23" hidden="1"/>
    <cellStyle name="Comma" xfId="21" builtinId="3" hidden="1"/>
    <cellStyle name="Comma" xfId="55" builtinId="3" hidden="1"/>
    <cellStyle name="Comma" xfId="59" builtinId="3" customBuiltin="1"/>
    <cellStyle name="Comma [0]" xfId="22" builtinId="6" hidden="1"/>
    <cellStyle name="Currency" xfId="23" builtinId="4" hidden="1"/>
    <cellStyle name="Currency" xfId="60" builtinId="4"/>
    <cellStyle name="Currency [0]" xfId="24" builtinId="7" hidden="1"/>
    <cellStyle name="Currency 2" xfId="62"/>
    <cellStyle name="EEC Input" xfId="56"/>
    <cellStyle name="Explanatory Text" xfId="18" builtinId="53" hidden="1"/>
    <cellStyle name="Good" xfId="8" builtinId="26" hidden="1"/>
    <cellStyle name="Heading 1" xfId="3" builtinId="16" customBuiltin="1"/>
    <cellStyle name="Heading 2" xfId="4" builtinId="17" customBuiltin="1"/>
    <cellStyle name="Heading 3" xfId="5" builtinId="18" customBuiltin="1"/>
    <cellStyle name="Heading 4" xfId="6" builtinId="19" customBuiltin="1"/>
    <cellStyle name="Hyperlink" xfId="61" builtinId="8"/>
    <cellStyle name="Input" xfId="11" builtinId="20" hidden="1"/>
    <cellStyle name="Linked Cell" xfId="14" builtinId="24" hidden="1"/>
    <cellStyle name="Narr - Normal Text" xfId="54"/>
    <cellStyle name="Neutral" xfId="10" builtinId="28" hidden="1"/>
    <cellStyle name="Normal" xfId="0" builtinId="0" customBuiltin="1"/>
    <cellStyle name="Note" xfId="17" builtinId="10" hidden="1"/>
    <cellStyle name="Output" xfId="12" builtinId="21" hidden="1"/>
    <cellStyle name="Percent" xfId="2" builtinId="5" hidden="1"/>
    <cellStyle name="Table - Average Row" xfId="58"/>
    <cellStyle name="Table - Numbers" xfId="57"/>
    <cellStyle name="Table - Totals Row" xfId="52"/>
    <cellStyle name="Title" xfId="7" builtinId="15" hidden="1"/>
    <cellStyle name="Total" xfId="19" builtinId="25" hidden="1"/>
    <cellStyle name="Warning Text" xfId="16" builtinId="11" hidden="1"/>
  </cellStyles>
  <dxfs count="30">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5</xdr:col>
      <xdr:colOff>123825</xdr:colOff>
      <xdr:row>52</xdr:row>
      <xdr:rowOff>171450</xdr:rowOff>
    </xdr:from>
    <xdr:to>
      <xdr:col>23</xdr:col>
      <xdr:colOff>152400</xdr:colOff>
      <xdr:row>75</xdr:row>
      <xdr:rowOff>123825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85825" y="10172700"/>
          <a:ext cx="3457575" cy="4333875"/>
        </a:xfrm>
        <a:prstGeom prst="rect">
          <a:avLst/>
        </a:prstGeom>
      </xdr:spPr>
    </xdr:pic>
    <xdr:clientData/>
  </xdr:twoCellAnchor>
  <xdr:twoCellAnchor editAs="oneCell">
    <xdr:from>
      <xdr:col>22</xdr:col>
      <xdr:colOff>66675</xdr:colOff>
      <xdr:row>0</xdr:row>
      <xdr:rowOff>38100</xdr:rowOff>
    </xdr:from>
    <xdr:to>
      <xdr:col>31</xdr:col>
      <xdr:colOff>180975</xdr:colOff>
      <xdr:row>0</xdr:row>
      <xdr:rowOff>318779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5300" y="38100"/>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228600</xdr:colOff>
          <xdr:row>4</xdr:row>
          <xdr:rowOff>9525</xdr:rowOff>
        </xdr:from>
        <xdr:to>
          <xdr:col>6</xdr:col>
          <xdr:colOff>1895475</xdr:colOff>
          <xdr:row>6</xdr:row>
          <xdr:rowOff>9525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7</xdr:row>
          <xdr:rowOff>19050</xdr:rowOff>
        </xdr:from>
        <xdr:to>
          <xdr:col>6</xdr:col>
          <xdr:colOff>1323975</xdr:colOff>
          <xdr:row>8</xdr:row>
          <xdr:rowOff>19050</xdr:rowOff>
        </xdr:to>
        <xdr:sp macro="" textlink="">
          <xdr:nvSpPr>
            <xdr:cNvPr id="3083" name="Object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12</xdr:row>
          <xdr:rowOff>9525</xdr:rowOff>
        </xdr:from>
        <xdr:to>
          <xdr:col>6</xdr:col>
          <xdr:colOff>1571625</xdr:colOff>
          <xdr:row>14</xdr:row>
          <xdr:rowOff>9525</xdr:rowOff>
        </xdr:to>
        <xdr:sp macro="" textlink="">
          <xdr:nvSpPr>
            <xdr:cNvPr id="3085" name="Object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15</xdr:row>
          <xdr:rowOff>47625</xdr:rowOff>
        </xdr:from>
        <xdr:to>
          <xdr:col>6</xdr:col>
          <xdr:colOff>1276350</xdr:colOff>
          <xdr:row>16</xdr:row>
          <xdr:rowOff>9525</xdr:rowOff>
        </xdr:to>
        <xdr:sp macro="" textlink="">
          <xdr:nvSpPr>
            <xdr:cNvPr id="3086" name="Object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17</xdr:row>
          <xdr:rowOff>9525</xdr:rowOff>
        </xdr:from>
        <xdr:to>
          <xdr:col>6</xdr:col>
          <xdr:colOff>1276350</xdr:colOff>
          <xdr:row>18</xdr:row>
          <xdr:rowOff>9525</xdr:rowOff>
        </xdr:to>
        <xdr:sp macro="" textlink="">
          <xdr:nvSpPr>
            <xdr:cNvPr id="3087" name="Object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19</xdr:row>
          <xdr:rowOff>9525</xdr:rowOff>
        </xdr:from>
        <xdr:to>
          <xdr:col>6</xdr:col>
          <xdr:colOff>1600200</xdr:colOff>
          <xdr:row>21</xdr:row>
          <xdr:rowOff>9525</xdr:rowOff>
        </xdr:to>
        <xdr:sp macro="" textlink="">
          <xdr:nvSpPr>
            <xdr:cNvPr id="3088" name="Object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22</xdr:row>
          <xdr:rowOff>19050</xdr:rowOff>
        </xdr:from>
        <xdr:to>
          <xdr:col>6</xdr:col>
          <xdr:colOff>1647825</xdr:colOff>
          <xdr:row>23</xdr:row>
          <xdr:rowOff>28575</xdr:rowOff>
        </xdr:to>
        <xdr:sp macro="" textlink="">
          <xdr:nvSpPr>
            <xdr:cNvPr id="3089" name="Object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9</xdr:row>
          <xdr:rowOff>9525</xdr:rowOff>
        </xdr:from>
        <xdr:to>
          <xdr:col>6</xdr:col>
          <xdr:colOff>1895475</xdr:colOff>
          <xdr:row>11</xdr:row>
          <xdr:rowOff>9525</xdr:rowOff>
        </xdr:to>
        <xdr:sp macro="" textlink="">
          <xdr:nvSpPr>
            <xdr:cNvPr id="3112" name="Object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24</xdr:row>
          <xdr:rowOff>19050</xdr:rowOff>
        </xdr:from>
        <xdr:to>
          <xdr:col>6</xdr:col>
          <xdr:colOff>1295400</xdr:colOff>
          <xdr:row>25</xdr:row>
          <xdr:rowOff>19050</xdr:rowOff>
        </xdr:to>
        <xdr:sp macro="" textlink="">
          <xdr:nvSpPr>
            <xdr:cNvPr id="3113" name="Object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190500</xdr:colOff>
      <xdr:row>0</xdr:row>
      <xdr:rowOff>47625</xdr:rowOff>
    </xdr:from>
    <xdr:to>
      <xdr:col>6</xdr:col>
      <xdr:colOff>2019300</xdr:colOff>
      <xdr:row>0</xdr:row>
      <xdr:rowOff>328304</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0" y="47625"/>
          <a:ext cx="1828800" cy="280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495300</xdr:colOff>
      <xdr:row>0</xdr:row>
      <xdr:rowOff>57150</xdr:rowOff>
    </xdr:from>
    <xdr:to>
      <xdr:col>4</xdr:col>
      <xdr:colOff>2324100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7150"/>
          <a:ext cx="1828800" cy="280679"/>
        </a:xfrm>
        <a:prstGeom prst="rect">
          <a:avLst/>
        </a:prstGeom>
      </xdr:spPr>
    </xdr:pic>
    <xdr:clientData/>
  </xdr:twoCellAnchor>
</xdr:wsDr>
</file>

<file path=xl/tables/table1.xml><?xml version="1.0" encoding="utf-8"?>
<table xmlns="http://schemas.openxmlformats.org/spreadsheetml/2006/main" id="2" name="Resource_Streams" displayName="Resource_Streams" ref="A6:C35" totalsRowShown="0" headerRowDxfId="29" dataDxfId="27" headerRowBorderDxfId="28" tableBorderDxfId="26" totalsRowBorderDxfId="25">
  <tableColumns count="3">
    <tableColumn id="1" name="Source Name" dataDxfId="24"/>
    <tableColumn id="2" name="Source Code" dataDxfId="23"/>
    <tableColumn id="3" name="Units" dataDxfId="22"/>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21" dataDxfId="19" headerRowBorderDxfId="20" tableBorderDxfId="18" totalsRowBorderDxfId="17">
  <tableColumns count="3">
    <tableColumn id="1" name="Application" dataDxfId="16"/>
    <tableColumn id="2" name="APP Code" dataDxfId="15"/>
    <tableColumn id="3" name="Examples" dataDxfId="14"/>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13" dataDxfId="11" headerRowBorderDxfId="12" tableBorderDxfId="10" totalsRowBorderDxfId="9">
  <tableColumns count="2">
    <tableColumn id="1" name="Display Units" dataDxfId="8"/>
    <tableColumn id="2" name="Rutgers Units" dataDxfId="7"/>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6" dataDxfId="4" headerRowBorderDxfId="5" tableBorderDxfId="3" totalsRowBorderDxfId="2">
  <tableColumns count="2">
    <tableColumn id="1" name="Tool Name" dataDxfId="1"/>
    <tableColumn id="2" name="Tool Desc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7.emf"/><Relationship Id="rId18" Type="http://schemas.openxmlformats.org/officeDocument/2006/relationships/oleObject" Target="../embeddings/oleObject8.bin"/><Relationship Id="rId3" Type="http://schemas.openxmlformats.org/officeDocument/2006/relationships/vmlDrawing" Target="../drawings/vmlDrawing1.vml"/><Relationship Id="rId21" Type="http://schemas.openxmlformats.org/officeDocument/2006/relationships/image" Target="../media/image11.emf"/><Relationship Id="rId7" Type="http://schemas.openxmlformats.org/officeDocument/2006/relationships/image" Target="../media/image4.emf"/><Relationship Id="rId12" Type="http://schemas.openxmlformats.org/officeDocument/2006/relationships/oleObject" Target="../embeddings/oleObject5.bin"/><Relationship Id="rId17" Type="http://schemas.openxmlformats.org/officeDocument/2006/relationships/image" Target="../media/image9.emf"/><Relationship Id="rId2" Type="http://schemas.openxmlformats.org/officeDocument/2006/relationships/drawing" Target="../drawings/drawing2.xml"/><Relationship Id="rId16" Type="http://schemas.openxmlformats.org/officeDocument/2006/relationships/oleObject" Target="../embeddings/oleObject7.bin"/><Relationship Id="rId20" Type="http://schemas.openxmlformats.org/officeDocument/2006/relationships/oleObject" Target="../embeddings/oleObject9.bin"/><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oleObject4.bin"/><Relationship Id="rId19" Type="http://schemas.openxmlformats.org/officeDocument/2006/relationships/image" Target="../media/image10.emf"/><Relationship Id="rId4" Type="http://schemas.openxmlformats.org/officeDocument/2006/relationships/oleObject" Target="../embeddings/oleObject1.bin"/><Relationship Id="rId9" Type="http://schemas.openxmlformats.org/officeDocument/2006/relationships/image" Target="../media/image5.emf"/><Relationship Id="rId1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hyperlink" Target="http://energytrust.org/" TargetMode="External"/><Relationship Id="rId2" Type="http://schemas.openxmlformats.org/officeDocument/2006/relationships/hyperlink" Target="http://dor.wa.gov/content/findtaxesandrates/taxincentives/incentiveprograms.aspx" TargetMode="External"/><Relationship Id="rId1" Type="http://schemas.openxmlformats.org/officeDocument/2006/relationships/hyperlink" Target="http://www.dsireusa.org/"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66"/>
  <sheetViews>
    <sheetView showGridLines="0" workbookViewId="0">
      <selection activeCell="M24" sqref="M24"/>
    </sheetView>
  </sheetViews>
  <sheetFormatPr defaultRowHeight="15" customHeight="1" x14ac:dyDescent="0.2"/>
  <cols>
    <col min="1" max="23" width="12.5" style="38" customWidth="1"/>
    <col min="24" max="24" width="19.33203125" style="38" customWidth="1"/>
    <col min="25" max="16384" width="9.33203125" style="38"/>
  </cols>
  <sheetData>
    <row r="1" spans="1:24" ht="15" customHeight="1" x14ac:dyDescent="0.2">
      <c r="A1" s="176" t="s">
        <v>16</v>
      </c>
      <c r="B1" s="176"/>
      <c r="C1" s="176"/>
      <c r="D1" s="176"/>
      <c r="E1" s="176"/>
      <c r="F1" s="176"/>
      <c r="G1" s="176"/>
      <c r="H1" s="176"/>
      <c r="I1" s="176"/>
      <c r="J1" s="176"/>
      <c r="K1" s="176"/>
      <c r="L1" s="176"/>
      <c r="M1" s="176"/>
      <c r="N1" s="176"/>
      <c r="O1" s="176"/>
      <c r="P1" s="176"/>
      <c r="Q1" s="176"/>
      <c r="R1" s="176"/>
      <c r="S1" s="176"/>
      <c r="T1" s="176"/>
      <c r="U1" s="176"/>
      <c r="V1" s="176"/>
      <c r="W1" s="176"/>
      <c r="X1" s="176"/>
    </row>
    <row r="2" spans="1:24" ht="46.5" customHeight="1" x14ac:dyDescent="0.2">
      <c r="A2" s="59" t="s">
        <v>17</v>
      </c>
      <c r="B2" s="59" t="s">
        <v>18</v>
      </c>
      <c r="C2" s="59" t="s">
        <v>19</v>
      </c>
      <c r="D2" s="59" t="s">
        <v>20</v>
      </c>
      <c r="E2" s="59" t="s">
        <v>21</v>
      </c>
      <c r="F2" s="59" t="s">
        <v>22</v>
      </c>
      <c r="G2" s="59" t="s">
        <v>23</v>
      </c>
      <c r="H2" s="59" t="s">
        <v>24</v>
      </c>
      <c r="I2" s="59" t="s">
        <v>25</v>
      </c>
      <c r="J2" s="59" t="s">
        <v>26</v>
      </c>
      <c r="K2" s="59" t="s">
        <v>27</v>
      </c>
      <c r="L2" s="59" t="s">
        <v>28</v>
      </c>
      <c r="M2" s="59" t="s">
        <v>29</v>
      </c>
      <c r="N2" s="59" t="s">
        <v>30</v>
      </c>
      <c r="O2" s="59" t="s">
        <v>31</v>
      </c>
      <c r="P2" s="59" t="s">
        <v>32</v>
      </c>
      <c r="Q2" s="59" t="s">
        <v>33</v>
      </c>
      <c r="R2" s="59" t="s">
        <v>34</v>
      </c>
      <c r="S2" s="59" t="s">
        <v>35</v>
      </c>
      <c r="T2" s="59" t="s">
        <v>36</v>
      </c>
      <c r="U2" s="59" t="s">
        <v>37</v>
      </c>
      <c r="V2" s="59" t="s">
        <v>38</v>
      </c>
      <c r="W2" s="59" t="s">
        <v>39</v>
      </c>
      <c r="X2" s="59" t="s">
        <v>288</v>
      </c>
    </row>
    <row r="3" spans="1:24" ht="15" customHeight="1" x14ac:dyDescent="0.2">
      <c r="A3" s="50" t="s">
        <v>167</v>
      </c>
      <c r="B3" s="50"/>
      <c r="C3" s="70">
        <v>3.1160999999999999</v>
      </c>
      <c r="D3" s="50" t="s">
        <v>113</v>
      </c>
      <c r="E3" s="50" t="s">
        <v>134</v>
      </c>
      <c r="F3" s="50" t="s">
        <v>247</v>
      </c>
      <c r="G3" s="60" t="str">
        <f>Narrative!B5</f>
        <v>Compact chip bags prior to disposal and removal. This will lower the number of trash pickups required, reducing associated annual costs by $4,027.</v>
      </c>
      <c r="H3" s="60" t="str">
        <f>Narrative!H90</f>
        <v>Insert Name</v>
      </c>
      <c r="I3" s="60" t="str">
        <f>Narrative!E10</f>
        <v>Administrative Costs</v>
      </c>
      <c r="J3" s="60">
        <f>Narrative!N10</f>
        <v>0</v>
      </c>
      <c r="K3" s="60">
        <f>Narrative!X10</f>
        <v>4690.655999999999</v>
      </c>
      <c r="L3" s="60" t="str">
        <f>Narrative!E11</f>
        <v>Electrical Consumption</v>
      </c>
      <c r="M3" s="60">
        <f>Narrative!N11</f>
        <v>-977.61270000000013</v>
      </c>
      <c r="N3" s="60">
        <f>Narrative!X11</f>
        <v>-71.355950973000006</v>
      </c>
      <c r="O3" s="60" t="str">
        <f>Narrative!E12</f>
        <v>Electrical Demand</v>
      </c>
      <c r="P3" s="60">
        <f>Narrative!N12</f>
        <v>-123.48792</v>
      </c>
      <c r="Q3" s="60">
        <f>Narrative!X12</f>
        <v>-592.74201600000004</v>
      </c>
      <c r="R3" s="60">
        <f>Narrative!E13</f>
        <v>0</v>
      </c>
      <c r="S3" s="60">
        <f>Narrative!N13</f>
        <v>0</v>
      </c>
      <c r="T3" s="60">
        <f>Narrative!X13</f>
        <v>0</v>
      </c>
      <c r="U3" s="60">
        <f>Narrative!S18</f>
        <v>14500</v>
      </c>
      <c r="V3" s="50"/>
      <c r="W3" s="50" t="s">
        <v>226</v>
      </c>
      <c r="X3" s="175">
        <f>Incentives!C16</f>
        <v>14450</v>
      </c>
    </row>
    <row r="4" spans="1:24" ht="15" customHeight="1" x14ac:dyDescent="0.2">
      <c r="A4" s="33"/>
      <c r="B4" s="33"/>
      <c r="C4" s="33"/>
      <c r="D4" s="33"/>
      <c r="E4" s="33"/>
      <c r="F4" s="33"/>
      <c r="G4" s="33"/>
      <c r="H4" s="33"/>
      <c r="I4" s="33"/>
      <c r="J4" s="33"/>
      <c r="K4" s="33"/>
      <c r="L4" s="33"/>
      <c r="M4" s="33"/>
      <c r="N4" s="33"/>
      <c r="O4" s="39"/>
      <c r="P4" s="39"/>
      <c r="Q4" s="39"/>
      <c r="R4" s="39"/>
      <c r="S4" s="39"/>
      <c r="T4" s="33"/>
      <c r="U4" s="33"/>
      <c r="V4" s="33"/>
      <c r="W4" s="33"/>
    </row>
    <row r="5" spans="1:24" ht="15" customHeight="1" x14ac:dyDescent="0.2">
      <c r="A5" s="77" t="s">
        <v>41</v>
      </c>
      <c r="B5" s="77"/>
      <c r="C5" s="77"/>
      <c r="D5" s="15"/>
      <c r="E5" s="33"/>
      <c r="F5" s="33"/>
      <c r="G5" s="33"/>
      <c r="H5" s="33"/>
      <c r="I5" s="33"/>
      <c r="J5" s="33"/>
      <c r="K5" s="33"/>
      <c r="L5" s="33"/>
      <c r="M5" s="33"/>
      <c r="N5" s="33"/>
      <c r="O5" s="33"/>
      <c r="P5" s="33"/>
      <c r="Q5" s="33"/>
      <c r="R5" s="33"/>
      <c r="S5" s="33"/>
      <c r="T5" s="33"/>
      <c r="U5" s="33"/>
      <c r="V5" s="33"/>
      <c r="W5" s="33"/>
    </row>
    <row r="6" spans="1:24" ht="15" customHeight="1" x14ac:dyDescent="0.2">
      <c r="A6" s="16" t="s">
        <v>42</v>
      </c>
      <c r="B6" s="17" t="s">
        <v>43</v>
      </c>
      <c r="C6" s="18" t="s">
        <v>6</v>
      </c>
      <c r="D6" s="15"/>
      <c r="E6" s="33"/>
      <c r="F6" s="33"/>
      <c r="G6" s="33"/>
      <c r="H6" s="33"/>
      <c r="I6" s="33"/>
      <c r="J6" s="33"/>
      <c r="K6" s="33"/>
      <c r="L6" s="33"/>
      <c r="M6" s="33"/>
      <c r="N6" s="33"/>
      <c r="O6" s="33"/>
      <c r="P6" s="33"/>
      <c r="Q6" s="33"/>
      <c r="R6" s="33"/>
      <c r="S6" s="33"/>
      <c r="T6" s="33"/>
      <c r="U6" s="33"/>
      <c r="V6" s="33"/>
      <c r="W6" s="33"/>
    </row>
    <row r="7" spans="1:24" ht="15" customHeight="1" x14ac:dyDescent="0.2">
      <c r="A7" s="19" t="s">
        <v>44</v>
      </c>
      <c r="B7" s="20" t="s">
        <v>45</v>
      </c>
      <c r="C7" s="21" t="s">
        <v>46</v>
      </c>
      <c r="D7" s="15"/>
      <c r="E7" s="33"/>
      <c r="F7" s="33"/>
      <c r="G7" s="33"/>
      <c r="H7" s="33"/>
      <c r="I7" s="33"/>
      <c r="J7" s="33"/>
      <c r="K7" s="33"/>
      <c r="L7" s="33"/>
      <c r="M7" s="33"/>
      <c r="N7" s="33"/>
      <c r="O7" s="33"/>
      <c r="P7" s="33"/>
      <c r="Q7" s="33"/>
      <c r="R7" s="33"/>
      <c r="S7" s="33"/>
      <c r="T7" s="33"/>
      <c r="U7" s="33"/>
      <c r="V7" s="33"/>
      <c r="W7" s="33"/>
    </row>
    <row r="8" spans="1:24" ht="15" customHeight="1" x14ac:dyDescent="0.2">
      <c r="A8" s="19" t="s">
        <v>47</v>
      </c>
      <c r="B8" s="20" t="s">
        <v>48</v>
      </c>
      <c r="C8" s="21" t="s">
        <v>49</v>
      </c>
      <c r="D8" s="15"/>
      <c r="E8" s="33"/>
      <c r="F8" s="33"/>
      <c r="G8" s="33"/>
      <c r="H8" s="33"/>
      <c r="I8" s="33"/>
      <c r="J8" s="33"/>
      <c r="K8" s="33"/>
      <c r="L8" s="33"/>
      <c r="M8" s="33"/>
      <c r="N8" s="33"/>
      <c r="O8" s="33"/>
      <c r="P8" s="33"/>
      <c r="Q8" s="33"/>
      <c r="R8" s="33"/>
      <c r="S8" s="33"/>
      <c r="T8" s="33"/>
      <c r="U8" s="33"/>
      <c r="V8" s="33"/>
      <c r="W8" s="33"/>
    </row>
    <row r="9" spans="1:24" ht="15" customHeight="1" x14ac:dyDescent="0.2">
      <c r="A9" s="19" t="s">
        <v>50</v>
      </c>
      <c r="B9" s="20" t="s">
        <v>51</v>
      </c>
      <c r="C9" s="21" t="s">
        <v>52</v>
      </c>
      <c r="D9" s="15"/>
      <c r="E9" s="33"/>
      <c r="F9" s="33"/>
      <c r="G9" s="33"/>
      <c r="H9" s="33"/>
      <c r="I9" s="33"/>
      <c r="J9" s="33"/>
      <c r="K9" s="33"/>
      <c r="L9" s="33"/>
      <c r="M9" s="33"/>
      <c r="N9" s="33"/>
      <c r="O9" s="33"/>
      <c r="P9" s="33"/>
      <c r="Q9" s="33"/>
      <c r="R9" s="33"/>
      <c r="S9" s="33"/>
      <c r="T9" s="33"/>
      <c r="U9" s="33"/>
      <c r="V9" s="33"/>
      <c r="W9" s="33"/>
    </row>
    <row r="10" spans="1:24" ht="15" customHeight="1" x14ac:dyDescent="0.2">
      <c r="A10" s="19" t="s">
        <v>53</v>
      </c>
      <c r="B10" s="20" t="s">
        <v>54</v>
      </c>
      <c r="C10" s="21" t="s">
        <v>15</v>
      </c>
      <c r="D10" s="15"/>
      <c r="E10" s="33"/>
      <c r="F10" s="33"/>
      <c r="G10" s="33"/>
      <c r="H10" s="33"/>
      <c r="I10" s="33"/>
      <c r="J10" s="33"/>
      <c r="K10" s="33"/>
      <c r="L10" s="33"/>
      <c r="M10" s="33"/>
      <c r="N10" s="33"/>
      <c r="O10" s="33"/>
      <c r="P10" s="33"/>
      <c r="Q10" s="33"/>
      <c r="R10" s="33"/>
      <c r="S10" s="33"/>
      <c r="T10" s="33"/>
      <c r="U10" s="33"/>
      <c r="V10" s="33"/>
      <c r="W10" s="33"/>
    </row>
    <row r="11" spans="1:24" ht="15" customHeight="1" x14ac:dyDescent="0.2">
      <c r="A11" s="19" t="s">
        <v>55</v>
      </c>
      <c r="B11" s="20" t="s">
        <v>56</v>
      </c>
      <c r="C11" s="21" t="s">
        <v>15</v>
      </c>
      <c r="D11" s="15"/>
      <c r="E11" s="33"/>
      <c r="F11" s="33"/>
      <c r="G11" s="33"/>
      <c r="H11" s="33"/>
      <c r="I11" s="33"/>
      <c r="J11" s="33"/>
      <c r="K11" s="33"/>
      <c r="L11" s="33"/>
      <c r="M11" s="33"/>
      <c r="N11" s="33"/>
      <c r="O11" s="33"/>
      <c r="P11" s="33"/>
      <c r="Q11" s="33"/>
      <c r="R11" s="33"/>
      <c r="S11" s="33"/>
      <c r="T11" s="33"/>
      <c r="U11" s="33"/>
      <c r="V11" s="33"/>
      <c r="W11" s="33"/>
    </row>
    <row r="12" spans="1:24" ht="15" customHeight="1" x14ac:dyDescent="0.2">
      <c r="A12" s="19" t="s">
        <v>57</v>
      </c>
      <c r="B12" s="20" t="s">
        <v>58</v>
      </c>
      <c r="C12" s="21" t="s">
        <v>15</v>
      </c>
      <c r="D12" s="15"/>
      <c r="E12" s="33"/>
      <c r="F12" s="33"/>
      <c r="G12" s="33"/>
      <c r="H12" s="33"/>
      <c r="I12" s="33"/>
      <c r="J12" s="33"/>
      <c r="K12" s="33"/>
      <c r="L12" s="33"/>
      <c r="M12" s="33"/>
      <c r="N12" s="33"/>
      <c r="O12" s="33"/>
      <c r="P12" s="33"/>
      <c r="Q12" s="33"/>
      <c r="R12" s="33"/>
      <c r="S12" s="33"/>
      <c r="T12" s="33"/>
      <c r="U12" s="33"/>
      <c r="V12" s="33"/>
      <c r="W12" s="33"/>
    </row>
    <row r="13" spans="1:24" ht="15" customHeight="1" x14ac:dyDescent="0.2">
      <c r="A13" s="19" t="s">
        <v>59</v>
      </c>
      <c r="B13" s="20" t="s">
        <v>60</v>
      </c>
      <c r="C13" s="21" t="s">
        <v>15</v>
      </c>
      <c r="D13" s="15"/>
      <c r="E13" s="33"/>
      <c r="F13" s="33"/>
      <c r="G13" s="33"/>
      <c r="H13" s="33"/>
      <c r="I13" s="33"/>
      <c r="J13" s="33"/>
      <c r="K13" s="33"/>
      <c r="L13" s="33"/>
      <c r="M13" s="33"/>
      <c r="N13" s="33"/>
      <c r="O13" s="33"/>
      <c r="P13" s="33"/>
      <c r="Q13" s="33"/>
      <c r="R13" s="33"/>
      <c r="S13" s="33"/>
      <c r="T13" s="33"/>
      <c r="U13" s="33"/>
      <c r="V13" s="33"/>
      <c r="W13" s="33"/>
    </row>
    <row r="14" spans="1:24" ht="15" customHeight="1" x14ac:dyDescent="0.2">
      <c r="A14" s="19" t="s">
        <v>61</v>
      </c>
      <c r="B14" s="20" t="s">
        <v>62</v>
      </c>
      <c r="C14" s="21" t="s">
        <v>15</v>
      </c>
      <c r="D14" s="15"/>
      <c r="E14" s="33"/>
      <c r="F14" s="33"/>
      <c r="G14" s="33"/>
      <c r="H14" s="33"/>
      <c r="I14" s="33"/>
      <c r="J14" s="33"/>
      <c r="K14" s="33"/>
      <c r="L14" s="33"/>
      <c r="M14" s="33"/>
      <c r="N14" s="33"/>
      <c r="O14" s="33"/>
      <c r="P14" s="33"/>
      <c r="Q14" s="33"/>
      <c r="R14" s="33"/>
      <c r="S14" s="33"/>
      <c r="T14" s="33"/>
      <c r="U14" s="33"/>
      <c r="V14" s="33"/>
      <c r="W14" s="33"/>
    </row>
    <row r="15" spans="1:24" ht="15" customHeight="1" x14ac:dyDescent="0.2">
      <c r="A15" s="19" t="s">
        <v>63</v>
      </c>
      <c r="B15" s="20" t="s">
        <v>64</v>
      </c>
      <c r="C15" s="21" t="s">
        <v>15</v>
      </c>
      <c r="D15" s="15"/>
      <c r="E15" s="33"/>
      <c r="F15" s="33"/>
      <c r="G15" s="33"/>
      <c r="H15" s="33"/>
      <c r="I15" s="33"/>
      <c r="J15" s="33"/>
      <c r="K15" s="33"/>
      <c r="L15" s="33"/>
      <c r="M15" s="33"/>
      <c r="N15" s="33"/>
      <c r="O15" s="33"/>
      <c r="P15" s="33"/>
      <c r="Q15" s="33"/>
      <c r="R15" s="33"/>
      <c r="S15" s="33"/>
      <c r="T15" s="33"/>
      <c r="U15" s="33"/>
      <c r="V15" s="33"/>
      <c r="W15" s="33"/>
    </row>
    <row r="16" spans="1:24" ht="15" customHeight="1" x14ac:dyDescent="0.2">
      <c r="A16" s="19" t="s">
        <v>65</v>
      </c>
      <c r="B16" s="20" t="s">
        <v>66</v>
      </c>
      <c r="C16" s="21" t="s">
        <v>15</v>
      </c>
      <c r="D16" s="15"/>
      <c r="E16" s="33"/>
      <c r="F16" s="33"/>
      <c r="G16" s="33"/>
      <c r="H16" s="33"/>
      <c r="I16" s="33"/>
      <c r="J16" s="33"/>
      <c r="K16" s="33"/>
      <c r="L16" s="33"/>
      <c r="M16" s="33"/>
      <c r="N16" s="33"/>
      <c r="O16" s="33"/>
      <c r="P16" s="33"/>
      <c r="Q16" s="33"/>
      <c r="R16" s="33"/>
      <c r="S16" s="33"/>
      <c r="T16" s="33"/>
      <c r="U16" s="33"/>
      <c r="V16" s="33"/>
      <c r="W16" s="33"/>
    </row>
    <row r="17" spans="1:23" ht="15" customHeight="1" x14ac:dyDescent="0.2">
      <c r="A17" s="19" t="s">
        <v>67</v>
      </c>
      <c r="B17" s="20" t="s">
        <v>68</v>
      </c>
      <c r="C17" s="21" t="s">
        <v>15</v>
      </c>
      <c r="D17" s="15"/>
      <c r="E17" s="33"/>
      <c r="F17" s="33"/>
      <c r="G17" s="33"/>
      <c r="H17" s="33"/>
      <c r="I17" s="33"/>
      <c r="J17" s="33"/>
      <c r="K17" s="33"/>
      <c r="L17" s="33"/>
      <c r="M17" s="33"/>
      <c r="N17" s="33"/>
      <c r="O17" s="33"/>
      <c r="P17" s="33"/>
      <c r="Q17" s="33"/>
      <c r="R17" s="33"/>
      <c r="S17" s="33"/>
      <c r="T17" s="33"/>
      <c r="U17" s="33"/>
      <c r="V17" s="33"/>
      <c r="W17" s="33"/>
    </row>
    <row r="18" spans="1:23" ht="15" customHeight="1" x14ac:dyDescent="0.2">
      <c r="A18" s="19" t="s">
        <v>69</v>
      </c>
      <c r="B18" s="20" t="s">
        <v>70</v>
      </c>
      <c r="C18" s="21" t="s">
        <v>15</v>
      </c>
      <c r="D18" s="15"/>
      <c r="E18" s="33"/>
      <c r="F18" s="33"/>
      <c r="G18" s="33"/>
      <c r="H18" s="33"/>
      <c r="I18" s="33"/>
      <c r="J18" s="33"/>
      <c r="K18" s="33"/>
      <c r="L18" s="33"/>
      <c r="M18" s="33"/>
      <c r="N18" s="33"/>
      <c r="O18" s="33"/>
      <c r="P18" s="33"/>
      <c r="Q18" s="33"/>
      <c r="R18" s="33"/>
      <c r="S18" s="33"/>
      <c r="T18" s="33"/>
      <c r="U18" s="33"/>
      <c r="V18" s="33"/>
      <c r="W18" s="33"/>
    </row>
    <row r="19" spans="1:23" ht="15" customHeight="1" x14ac:dyDescent="0.2">
      <c r="A19" s="19" t="s">
        <v>71</v>
      </c>
      <c r="B19" s="20" t="s">
        <v>72</v>
      </c>
      <c r="C19" s="21" t="s">
        <v>15</v>
      </c>
      <c r="D19" s="15"/>
      <c r="E19" s="33"/>
      <c r="F19" s="33"/>
      <c r="G19" s="33"/>
      <c r="H19" s="33"/>
      <c r="I19" s="33"/>
      <c r="J19" s="33"/>
      <c r="K19" s="33"/>
      <c r="L19" s="33"/>
      <c r="M19" s="33"/>
      <c r="N19" s="33"/>
      <c r="O19" s="33"/>
      <c r="P19" s="33"/>
      <c r="Q19" s="33"/>
      <c r="R19" s="33"/>
      <c r="S19" s="33"/>
      <c r="T19" s="33"/>
      <c r="U19" s="33"/>
      <c r="V19" s="33"/>
      <c r="W19" s="33"/>
    </row>
    <row r="20" spans="1:23" ht="15" customHeight="1" x14ac:dyDescent="0.2">
      <c r="A20" s="19" t="s">
        <v>73</v>
      </c>
      <c r="B20" s="20" t="s">
        <v>74</v>
      </c>
      <c r="C20" s="21" t="s">
        <v>15</v>
      </c>
      <c r="D20" s="15"/>
      <c r="E20" s="33"/>
      <c r="F20" s="33"/>
      <c r="G20" s="33"/>
      <c r="H20" s="33"/>
      <c r="I20" s="33"/>
      <c r="J20" s="33"/>
      <c r="K20" s="33"/>
      <c r="L20" s="33"/>
      <c r="M20" s="33"/>
      <c r="N20" s="33"/>
      <c r="O20" s="33"/>
      <c r="P20" s="33"/>
      <c r="Q20" s="33"/>
      <c r="R20" s="33"/>
      <c r="S20" s="33"/>
      <c r="T20" s="33"/>
      <c r="U20" s="33"/>
      <c r="V20" s="33"/>
      <c r="W20" s="33"/>
    </row>
    <row r="21" spans="1:23" ht="15" customHeight="1" x14ac:dyDescent="0.2">
      <c r="A21" s="19" t="s">
        <v>75</v>
      </c>
      <c r="B21" s="20" t="s">
        <v>76</v>
      </c>
      <c r="C21" s="21" t="s">
        <v>77</v>
      </c>
      <c r="D21" s="15"/>
      <c r="E21" s="33"/>
      <c r="F21" s="33"/>
      <c r="G21" s="33"/>
      <c r="H21" s="33"/>
      <c r="I21" s="33"/>
      <c r="J21" s="33"/>
      <c r="K21" s="33"/>
      <c r="L21" s="33"/>
      <c r="M21" s="33"/>
      <c r="N21" s="33"/>
      <c r="O21" s="33"/>
      <c r="P21" s="33"/>
      <c r="Q21" s="33"/>
      <c r="R21" s="33"/>
      <c r="S21" s="33"/>
      <c r="T21" s="33"/>
      <c r="U21" s="33"/>
      <c r="V21" s="33"/>
      <c r="W21" s="33"/>
    </row>
    <row r="22" spans="1:23" ht="15" customHeight="1" x14ac:dyDescent="0.2">
      <c r="A22" s="19" t="s">
        <v>78</v>
      </c>
      <c r="B22" s="20" t="s">
        <v>79</v>
      </c>
      <c r="C22" s="21" t="s">
        <v>77</v>
      </c>
      <c r="D22" s="15"/>
      <c r="E22" s="15"/>
      <c r="F22" s="15"/>
      <c r="G22" s="15"/>
      <c r="H22" s="33"/>
      <c r="I22" s="33"/>
      <c r="J22" s="33"/>
      <c r="K22" s="33"/>
      <c r="L22" s="33"/>
      <c r="M22" s="33"/>
      <c r="N22" s="33"/>
      <c r="O22" s="33"/>
      <c r="P22" s="33"/>
      <c r="Q22" s="33"/>
      <c r="R22" s="33"/>
      <c r="S22" s="33"/>
      <c r="T22" s="33"/>
      <c r="U22" s="33"/>
      <c r="V22" s="33"/>
      <c r="W22" s="33"/>
    </row>
    <row r="23" spans="1:23" ht="15" customHeight="1" x14ac:dyDescent="0.2">
      <c r="A23" s="19" t="s">
        <v>80</v>
      </c>
      <c r="B23" s="20" t="s">
        <v>81</v>
      </c>
      <c r="C23" s="21" t="s">
        <v>77</v>
      </c>
      <c r="D23" s="15"/>
      <c r="E23" s="15"/>
      <c r="F23" s="15"/>
      <c r="G23" s="15"/>
      <c r="H23" s="33"/>
      <c r="I23" s="33"/>
      <c r="J23" s="33"/>
      <c r="K23" s="33"/>
      <c r="L23" s="33"/>
      <c r="M23" s="33"/>
      <c r="N23" s="33"/>
      <c r="O23" s="33"/>
      <c r="P23" s="33"/>
      <c r="Q23" s="33"/>
      <c r="R23" s="33"/>
      <c r="S23" s="33"/>
      <c r="T23" s="33"/>
      <c r="U23" s="33"/>
      <c r="V23" s="33"/>
      <c r="W23" s="33"/>
    </row>
    <row r="24" spans="1:23" ht="15" customHeight="1" x14ac:dyDescent="0.2">
      <c r="A24" s="19" t="s">
        <v>82</v>
      </c>
      <c r="B24" s="20" t="s">
        <v>83</v>
      </c>
      <c r="C24" s="21" t="s">
        <v>84</v>
      </c>
      <c r="D24" s="15"/>
      <c r="E24" s="15"/>
      <c r="F24" s="15"/>
      <c r="G24" s="15"/>
      <c r="H24" s="33"/>
      <c r="I24" s="33"/>
      <c r="J24" s="33"/>
      <c r="K24" s="33"/>
      <c r="L24" s="33"/>
      <c r="M24" s="33"/>
      <c r="N24" s="33"/>
      <c r="O24" s="33"/>
      <c r="P24" s="33"/>
      <c r="Q24" s="33"/>
      <c r="R24" s="33"/>
      <c r="S24" s="33"/>
      <c r="T24" s="33"/>
      <c r="U24" s="33"/>
      <c r="V24" s="33"/>
      <c r="W24" s="33"/>
    </row>
    <row r="25" spans="1:23" ht="15" customHeight="1" x14ac:dyDescent="0.2">
      <c r="A25" s="19" t="s">
        <v>85</v>
      </c>
      <c r="B25" s="20" t="s">
        <v>86</v>
      </c>
      <c r="C25" s="21" t="s">
        <v>84</v>
      </c>
      <c r="D25" s="15"/>
      <c r="E25" s="15"/>
      <c r="F25" s="15"/>
      <c r="G25" s="15"/>
      <c r="H25" s="33"/>
      <c r="I25" s="33"/>
      <c r="J25" s="33"/>
      <c r="K25" s="33"/>
      <c r="L25" s="33"/>
      <c r="M25" s="33"/>
      <c r="N25" s="33"/>
      <c r="O25" s="33"/>
      <c r="P25" s="33"/>
      <c r="Q25" s="33"/>
      <c r="R25" s="33"/>
      <c r="S25" s="33"/>
      <c r="T25" s="33"/>
      <c r="U25" s="33"/>
      <c r="V25" s="33"/>
      <c r="W25" s="33"/>
    </row>
    <row r="26" spans="1:23" ht="15" customHeight="1" x14ac:dyDescent="0.2">
      <c r="A26" s="19" t="s">
        <v>87</v>
      </c>
      <c r="B26" s="20" t="s">
        <v>88</v>
      </c>
      <c r="C26" s="21" t="s">
        <v>84</v>
      </c>
      <c r="D26" s="15"/>
      <c r="E26" s="15"/>
      <c r="F26" s="15"/>
      <c r="G26" s="15"/>
      <c r="H26" s="33"/>
      <c r="I26" s="33"/>
      <c r="J26" s="33"/>
      <c r="K26" s="33"/>
      <c r="L26" s="33"/>
      <c r="M26" s="33"/>
      <c r="N26" s="33"/>
      <c r="O26" s="33"/>
      <c r="P26" s="33"/>
      <c r="Q26" s="33"/>
      <c r="R26" s="33"/>
      <c r="S26" s="33"/>
      <c r="T26" s="33"/>
      <c r="U26" s="33"/>
      <c r="V26" s="33"/>
      <c r="W26" s="33"/>
    </row>
    <row r="27" spans="1:23" ht="15" customHeight="1" x14ac:dyDescent="0.2">
      <c r="A27" s="19" t="s">
        <v>89</v>
      </c>
      <c r="B27" s="20" t="s">
        <v>90</v>
      </c>
      <c r="C27" s="21" t="s">
        <v>52</v>
      </c>
      <c r="D27" s="15"/>
      <c r="E27" s="15"/>
      <c r="F27" s="15"/>
      <c r="G27" s="15"/>
      <c r="H27" s="33"/>
      <c r="I27" s="33"/>
      <c r="J27" s="33"/>
      <c r="K27" s="33"/>
      <c r="L27" s="33"/>
      <c r="M27" s="33"/>
      <c r="N27" s="33"/>
      <c r="O27" s="33"/>
      <c r="P27" s="33"/>
      <c r="Q27" s="33"/>
      <c r="R27" s="33"/>
      <c r="S27" s="33"/>
      <c r="T27" s="33"/>
      <c r="U27" s="33"/>
      <c r="V27" s="33"/>
      <c r="W27" s="33"/>
    </row>
    <row r="28" spans="1:23" ht="15" customHeight="1" x14ac:dyDescent="0.2">
      <c r="A28" s="19" t="s">
        <v>91</v>
      </c>
      <c r="B28" s="20" t="s">
        <v>92</v>
      </c>
      <c r="C28" s="21" t="s">
        <v>52</v>
      </c>
      <c r="D28" s="15"/>
      <c r="E28" s="15"/>
      <c r="F28" s="15"/>
      <c r="G28" s="15"/>
      <c r="H28" s="33"/>
      <c r="I28" s="33"/>
      <c r="J28" s="33"/>
      <c r="K28" s="33"/>
      <c r="L28" s="33"/>
      <c r="M28" s="33"/>
      <c r="N28" s="33"/>
      <c r="O28" s="33"/>
      <c r="P28" s="33"/>
      <c r="Q28" s="33"/>
      <c r="R28" s="33"/>
      <c r="S28" s="33"/>
      <c r="T28" s="33"/>
      <c r="U28" s="33"/>
      <c r="V28" s="33"/>
      <c r="W28" s="33"/>
    </row>
    <row r="29" spans="1:23" ht="15" customHeight="1" x14ac:dyDescent="0.2">
      <c r="A29" s="19" t="s">
        <v>93</v>
      </c>
      <c r="B29" s="20" t="s">
        <v>94</v>
      </c>
      <c r="C29" s="21" t="s">
        <v>52</v>
      </c>
      <c r="D29" s="15"/>
      <c r="E29" s="15"/>
      <c r="F29" s="15"/>
      <c r="G29" s="15"/>
      <c r="H29" s="33"/>
      <c r="I29" s="33"/>
      <c r="J29" s="33"/>
      <c r="K29" s="33"/>
      <c r="L29" s="33"/>
      <c r="M29" s="33"/>
      <c r="N29" s="33"/>
      <c r="O29" s="33"/>
      <c r="P29" s="33"/>
      <c r="Q29" s="33"/>
      <c r="R29" s="33"/>
      <c r="S29" s="33"/>
      <c r="T29" s="33"/>
      <c r="U29" s="33"/>
      <c r="V29" s="33"/>
      <c r="W29" s="33"/>
    </row>
    <row r="30" spans="1:23" ht="15" customHeight="1" x14ac:dyDescent="0.2">
      <c r="A30" s="19" t="s">
        <v>95</v>
      </c>
      <c r="B30" s="20" t="s">
        <v>96</v>
      </c>
      <c r="C30" s="21" t="s">
        <v>52</v>
      </c>
      <c r="D30" s="15"/>
      <c r="E30" s="15"/>
      <c r="F30" s="15"/>
      <c r="G30" s="15"/>
      <c r="H30" s="33"/>
      <c r="I30" s="33"/>
      <c r="J30" s="33"/>
      <c r="K30" s="33"/>
      <c r="L30" s="33"/>
      <c r="M30" s="33"/>
      <c r="N30" s="33"/>
      <c r="O30" s="33"/>
      <c r="P30" s="33"/>
      <c r="Q30" s="33"/>
      <c r="R30" s="33"/>
      <c r="S30" s="33"/>
      <c r="T30" s="33"/>
      <c r="U30" s="33"/>
      <c r="V30" s="33"/>
      <c r="W30" s="33"/>
    </row>
    <row r="31" spans="1:23" ht="15" customHeight="1" x14ac:dyDescent="0.2">
      <c r="A31" s="19" t="s">
        <v>97</v>
      </c>
      <c r="B31" s="20" t="s">
        <v>98</v>
      </c>
      <c r="C31" s="21" t="s">
        <v>52</v>
      </c>
      <c r="D31" s="15"/>
      <c r="E31" s="15"/>
      <c r="F31" s="15"/>
      <c r="G31" s="15"/>
      <c r="H31" s="33"/>
      <c r="I31" s="33"/>
      <c r="J31" s="33"/>
      <c r="K31" s="33"/>
      <c r="L31" s="33"/>
      <c r="M31" s="33"/>
      <c r="N31" s="33"/>
      <c r="O31" s="33"/>
      <c r="P31" s="33"/>
      <c r="Q31" s="33"/>
      <c r="R31" s="33"/>
      <c r="S31" s="33"/>
      <c r="T31" s="33"/>
      <c r="U31" s="33"/>
      <c r="V31" s="33"/>
      <c r="W31" s="33"/>
    </row>
    <row r="32" spans="1:23" ht="15" customHeight="1" x14ac:dyDescent="0.2">
      <c r="A32" s="19" t="s">
        <v>99</v>
      </c>
      <c r="B32" s="20" t="s">
        <v>100</v>
      </c>
      <c r="C32" s="21" t="s">
        <v>52</v>
      </c>
      <c r="D32" s="15"/>
      <c r="E32" s="15"/>
      <c r="F32" s="15"/>
      <c r="G32" s="15"/>
      <c r="H32" s="33"/>
      <c r="I32" s="33"/>
      <c r="J32" s="33"/>
      <c r="K32" s="33"/>
      <c r="L32" s="33"/>
      <c r="M32" s="33"/>
      <c r="N32" s="33"/>
      <c r="O32" s="33"/>
      <c r="P32" s="33"/>
      <c r="Q32" s="33"/>
      <c r="R32" s="33"/>
      <c r="S32" s="33"/>
      <c r="T32" s="33"/>
      <c r="U32" s="33"/>
      <c r="V32" s="33"/>
      <c r="W32" s="33"/>
    </row>
    <row r="33" spans="1:23" ht="15" customHeight="1" x14ac:dyDescent="0.2">
      <c r="A33" s="19" t="s">
        <v>101</v>
      </c>
      <c r="B33" s="20" t="s">
        <v>102</v>
      </c>
      <c r="C33" s="21" t="s">
        <v>52</v>
      </c>
      <c r="D33" s="15"/>
      <c r="E33" s="15"/>
      <c r="F33" s="15"/>
      <c r="G33" s="15"/>
      <c r="H33" s="33"/>
      <c r="I33" s="33"/>
      <c r="J33" s="33"/>
      <c r="K33" s="33"/>
      <c r="L33" s="33"/>
      <c r="M33" s="33"/>
      <c r="N33" s="33"/>
      <c r="O33" s="33"/>
      <c r="P33" s="33"/>
      <c r="Q33" s="33"/>
      <c r="R33" s="33"/>
      <c r="S33" s="33"/>
      <c r="T33" s="33"/>
      <c r="U33" s="33"/>
      <c r="V33" s="33"/>
      <c r="W33" s="33"/>
    </row>
    <row r="34" spans="1:23" ht="15" customHeight="1" x14ac:dyDescent="0.2">
      <c r="A34" s="19" t="s">
        <v>103</v>
      </c>
      <c r="B34" s="20" t="s">
        <v>104</v>
      </c>
      <c r="C34" s="21" t="s">
        <v>52</v>
      </c>
      <c r="D34" s="15"/>
      <c r="E34" s="15"/>
      <c r="F34" s="15"/>
      <c r="G34" s="15"/>
      <c r="H34" s="33"/>
      <c r="I34" s="33"/>
      <c r="J34" s="33"/>
      <c r="K34" s="33"/>
      <c r="L34" s="33"/>
      <c r="M34" s="33"/>
      <c r="N34" s="33"/>
      <c r="O34" s="33"/>
      <c r="P34" s="33"/>
      <c r="Q34" s="33"/>
      <c r="R34" s="33"/>
      <c r="S34" s="33"/>
      <c r="T34" s="33"/>
      <c r="U34" s="33"/>
      <c r="V34" s="33"/>
      <c r="W34" s="33"/>
    </row>
    <row r="35" spans="1:23" ht="15" customHeight="1" x14ac:dyDescent="0.2">
      <c r="A35" s="22" t="s">
        <v>105</v>
      </c>
      <c r="B35" s="23" t="s">
        <v>106</v>
      </c>
      <c r="C35" s="24" t="s">
        <v>107</v>
      </c>
      <c r="D35" s="15"/>
      <c r="E35" s="15"/>
      <c r="F35" s="15"/>
      <c r="G35" s="15"/>
      <c r="H35" s="33"/>
      <c r="I35" s="33"/>
      <c r="J35" s="33"/>
      <c r="K35" s="33"/>
      <c r="L35" s="33"/>
      <c r="M35" s="33"/>
      <c r="N35" s="33"/>
      <c r="O35" s="33"/>
      <c r="P35" s="33"/>
      <c r="Q35" s="33"/>
      <c r="R35" s="33"/>
      <c r="S35" s="33"/>
      <c r="T35" s="33"/>
      <c r="U35" s="33"/>
      <c r="V35" s="33"/>
      <c r="W35" s="33"/>
    </row>
    <row r="36" spans="1:23" ht="15" customHeight="1" x14ac:dyDescent="0.2">
      <c r="A36" s="33"/>
      <c r="B36" s="33"/>
      <c r="C36" s="33"/>
      <c r="D36" s="33"/>
      <c r="E36" s="33"/>
      <c r="F36" s="33"/>
      <c r="G36" s="33"/>
      <c r="H36" s="33"/>
      <c r="I36" s="33"/>
      <c r="J36" s="33"/>
      <c r="K36" s="33"/>
      <c r="L36" s="33"/>
      <c r="M36" s="33"/>
      <c r="N36" s="33"/>
      <c r="O36" s="33"/>
      <c r="P36" s="33"/>
      <c r="Q36" s="33"/>
      <c r="R36" s="33"/>
      <c r="S36" s="33"/>
      <c r="T36" s="33"/>
      <c r="U36" s="33"/>
      <c r="V36" s="33"/>
      <c r="W36" s="33"/>
    </row>
    <row r="37" spans="1:23" ht="15" customHeight="1" x14ac:dyDescent="0.2">
      <c r="A37" s="77" t="s">
        <v>108</v>
      </c>
      <c r="B37" s="77"/>
      <c r="C37" s="77"/>
      <c r="D37" s="33"/>
      <c r="E37" s="33"/>
      <c r="F37" s="33"/>
      <c r="G37" s="33"/>
      <c r="H37" s="33"/>
      <c r="I37" s="33"/>
      <c r="J37" s="33"/>
      <c r="K37" s="33"/>
      <c r="L37" s="33"/>
      <c r="M37" s="33"/>
      <c r="N37" s="33"/>
      <c r="O37" s="33"/>
      <c r="P37" s="33"/>
      <c r="Q37" s="33"/>
      <c r="R37" s="33"/>
      <c r="S37" s="33"/>
      <c r="T37" s="33"/>
      <c r="U37" s="33"/>
      <c r="V37" s="33"/>
      <c r="W37" s="33"/>
    </row>
    <row r="38" spans="1:23" ht="15" customHeight="1" x14ac:dyDescent="0.2">
      <c r="A38" s="16" t="s">
        <v>109</v>
      </c>
      <c r="B38" s="17" t="s">
        <v>20</v>
      </c>
      <c r="C38" s="25" t="s">
        <v>110</v>
      </c>
      <c r="D38" s="33"/>
      <c r="E38" s="33"/>
      <c r="F38" s="33"/>
      <c r="G38" s="33"/>
      <c r="H38" s="33"/>
      <c r="I38" s="33"/>
      <c r="J38" s="33"/>
      <c r="K38" s="33"/>
      <c r="L38" s="33"/>
      <c r="M38" s="33"/>
      <c r="N38" s="33"/>
      <c r="O38" s="33"/>
      <c r="P38" s="33"/>
      <c r="Q38" s="33"/>
      <c r="R38" s="33"/>
      <c r="S38" s="33"/>
      <c r="T38" s="33"/>
      <c r="U38" s="33"/>
      <c r="V38" s="33"/>
      <c r="W38" s="33"/>
    </row>
    <row r="39" spans="1:23" ht="15" customHeight="1" x14ac:dyDescent="0.2">
      <c r="A39" s="26" t="s">
        <v>111</v>
      </c>
      <c r="B39" s="20">
        <v>1</v>
      </c>
      <c r="C39" s="27" t="s">
        <v>112</v>
      </c>
      <c r="D39" s="33"/>
      <c r="E39" s="33"/>
      <c r="F39" s="33"/>
      <c r="G39" s="33"/>
      <c r="H39" s="33"/>
      <c r="I39" s="33"/>
      <c r="J39" s="33"/>
      <c r="K39" s="33"/>
      <c r="L39" s="33"/>
      <c r="M39" s="33"/>
      <c r="N39" s="33"/>
      <c r="O39" s="33"/>
      <c r="P39" s="33"/>
      <c r="Q39" s="33"/>
      <c r="R39" s="33"/>
      <c r="S39" s="33"/>
      <c r="T39" s="33"/>
      <c r="U39" s="33"/>
      <c r="V39" s="33"/>
      <c r="W39" s="33"/>
    </row>
    <row r="40" spans="1:23" ht="15" customHeight="1" x14ac:dyDescent="0.2">
      <c r="A40" s="26" t="s">
        <v>113</v>
      </c>
      <c r="B40" s="20">
        <v>2</v>
      </c>
      <c r="C40" s="27" t="s">
        <v>114</v>
      </c>
      <c r="D40" s="33"/>
      <c r="E40" s="33"/>
      <c r="F40" s="33"/>
      <c r="G40" s="33"/>
      <c r="H40" s="33"/>
      <c r="I40" s="33"/>
      <c r="J40" s="33"/>
      <c r="K40" s="33"/>
      <c r="L40" s="33"/>
      <c r="M40" s="33"/>
      <c r="N40" s="33"/>
      <c r="O40" s="33"/>
      <c r="P40" s="33"/>
      <c r="Q40" s="33"/>
      <c r="R40" s="33"/>
      <c r="S40" s="33"/>
      <c r="T40" s="33"/>
      <c r="U40" s="33"/>
      <c r="V40" s="33"/>
      <c r="W40" s="33"/>
    </row>
    <row r="41" spans="1:23" ht="15" customHeight="1" x14ac:dyDescent="0.2">
      <c r="A41" s="26" t="s">
        <v>115</v>
      </c>
      <c r="B41" s="20">
        <v>3</v>
      </c>
      <c r="C41" s="27" t="s">
        <v>116</v>
      </c>
      <c r="D41" s="33"/>
      <c r="E41" s="33"/>
      <c r="F41" s="33"/>
      <c r="G41" s="33"/>
      <c r="H41" s="33"/>
      <c r="I41" s="33"/>
      <c r="J41" s="33"/>
      <c r="K41" s="33"/>
      <c r="L41" s="33"/>
      <c r="M41" s="33"/>
      <c r="N41" s="33"/>
      <c r="O41" s="33"/>
      <c r="P41" s="33"/>
      <c r="Q41" s="33"/>
      <c r="R41" s="33"/>
      <c r="S41" s="33"/>
      <c r="T41" s="33"/>
      <c r="U41" s="33"/>
      <c r="V41" s="33"/>
      <c r="W41" s="33"/>
    </row>
    <row r="42" spans="1:23" ht="15" customHeight="1" x14ac:dyDescent="0.2">
      <c r="A42" s="28" t="s">
        <v>117</v>
      </c>
      <c r="B42" s="23">
        <v>4</v>
      </c>
      <c r="C42" s="29" t="s">
        <v>118</v>
      </c>
      <c r="D42" s="33"/>
      <c r="E42" s="33"/>
      <c r="F42" s="33"/>
      <c r="G42" s="33"/>
      <c r="H42" s="33"/>
      <c r="I42" s="33"/>
      <c r="J42" s="33"/>
      <c r="K42" s="33"/>
      <c r="L42" s="33"/>
      <c r="M42" s="33"/>
      <c r="N42" s="33"/>
      <c r="O42" s="33"/>
      <c r="P42" s="33"/>
      <c r="Q42" s="33"/>
      <c r="R42" s="33"/>
      <c r="S42" s="33"/>
      <c r="T42" s="33"/>
      <c r="U42" s="33"/>
      <c r="V42" s="33"/>
      <c r="W42" s="33"/>
    </row>
    <row r="43" spans="1:23" ht="15" customHeight="1" x14ac:dyDescent="0.2">
      <c r="A43" s="30"/>
      <c r="B43" s="30"/>
      <c r="C43" s="30"/>
      <c r="D43" s="33"/>
      <c r="E43" s="33"/>
      <c r="F43" s="33"/>
      <c r="G43" s="33"/>
      <c r="H43" s="33"/>
      <c r="I43" s="33"/>
      <c r="J43" s="33"/>
      <c r="K43" s="33"/>
      <c r="L43" s="33"/>
      <c r="M43" s="33"/>
      <c r="N43" s="33"/>
      <c r="O43" s="33"/>
      <c r="P43" s="33"/>
      <c r="Q43" s="33"/>
      <c r="R43" s="33"/>
      <c r="S43" s="33"/>
      <c r="T43" s="33"/>
      <c r="U43" s="33"/>
      <c r="V43" s="33"/>
      <c r="W43" s="33"/>
    </row>
    <row r="44" spans="1:23" ht="15" customHeight="1" x14ac:dyDescent="0.2">
      <c r="A44" s="77" t="s">
        <v>119</v>
      </c>
      <c r="B44" s="77"/>
      <c r="C44" s="31"/>
      <c r="D44" s="33"/>
      <c r="E44" s="33"/>
      <c r="F44" s="33"/>
      <c r="G44" s="33"/>
      <c r="H44" s="33"/>
      <c r="I44" s="33"/>
      <c r="J44" s="33"/>
      <c r="K44" s="33"/>
      <c r="L44" s="33"/>
      <c r="M44" s="33"/>
      <c r="N44" s="33"/>
      <c r="O44" s="33"/>
      <c r="P44" s="33"/>
      <c r="Q44" s="33"/>
      <c r="R44" s="33"/>
      <c r="S44" s="33"/>
      <c r="T44" s="33"/>
      <c r="U44" s="33"/>
      <c r="V44" s="33"/>
      <c r="W44" s="33"/>
    </row>
    <row r="45" spans="1:23" ht="15" customHeight="1" x14ac:dyDescent="0.2">
      <c r="A45" s="16" t="s">
        <v>120</v>
      </c>
      <c r="B45" s="25" t="s">
        <v>121</v>
      </c>
      <c r="C45" s="32"/>
      <c r="D45" s="33"/>
      <c r="E45" s="33"/>
      <c r="F45" s="33"/>
      <c r="G45" s="33"/>
      <c r="H45" s="33"/>
      <c r="I45" s="33"/>
      <c r="J45" s="33"/>
      <c r="K45" s="33"/>
      <c r="L45" s="33"/>
      <c r="M45" s="33"/>
      <c r="N45" s="33"/>
      <c r="O45" s="33"/>
      <c r="P45" s="33"/>
      <c r="Q45" s="33"/>
      <c r="R45" s="33"/>
      <c r="S45" s="33"/>
      <c r="T45" s="33"/>
      <c r="U45" s="33"/>
      <c r="V45" s="33"/>
      <c r="W45" s="33"/>
    </row>
    <row r="46" spans="1:23" ht="15" customHeight="1" x14ac:dyDescent="0.2">
      <c r="A46" s="26" t="s">
        <v>122</v>
      </c>
      <c r="B46" s="27" t="s">
        <v>122</v>
      </c>
      <c r="C46" s="32"/>
      <c r="D46" s="33"/>
      <c r="E46" s="33"/>
      <c r="F46" s="33"/>
      <c r="G46" s="33"/>
      <c r="H46" s="33"/>
      <c r="I46" s="33"/>
      <c r="J46" s="33"/>
      <c r="K46" s="33"/>
      <c r="L46" s="33"/>
      <c r="M46" s="33"/>
      <c r="N46" s="33"/>
      <c r="O46" s="33"/>
      <c r="P46" s="33"/>
      <c r="Q46" s="33"/>
      <c r="R46" s="33"/>
      <c r="S46" s="33"/>
      <c r="T46" s="33"/>
      <c r="U46" s="33"/>
      <c r="V46" s="33"/>
      <c r="W46" s="33"/>
    </row>
    <row r="47" spans="1:23" ht="15" customHeight="1" x14ac:dyDescent="0.2">
      <c r="A47" s="26" t="s">
        <v>123</v>
      </c>
      <c r="B47" s="27" t="s">
        <v>123</v>
      </c>
      <c r="C47" s="32"/>
      <c r="D47" s="33"/>
      <c r="E47" s="33"/>
      <c r="F47" s="33"/>
      <c r="G47" s="33"/>
      <c r="H47" s="33"/>
      <c r="I47" s="33"/>
      <c r="J47" s="33"/>
      <c r="K47" s="33"/>
      <c r="L47" s="33"/>
      <c r="M47" s="33"/>
      <c r="N47" s="33"/>
      <c r="O47" s="33"/>
      <c r="P47" s="33"/>
      <c r="Q47" s="33"/>
      <c r="R47" s="33"/>
      <c r="S47" s="33"/>
      <c r="T47" s="33"/>
      <c r="U47" s="33"/>
      <c r="V47" s="33"/>
      <c r="W47" s="33"/>
    </row>
    <row r="48" spans="1:23" ht="15" customHeight="1" x14ac:dyDescent="0.2">
      <c r="A48" s="26" t="s">
        <v>84</v>
      </c>
      <c r="B48" s="27" t="s">
        <v>84</v>
      </c>
      <c r="C48" s="32"/>
      <c r="D48" s="33"/>
      <c r="E48" s="33"/>
      <c r="F48" s="33"/>
      <c r="G48" s="33"/>
      <c r="H48" s="33"/>
      <c r="I48" s="33"/>
      <c r="J48" s="33"/>
      <c r="K48" s="33"/>
      <c r="L48" s="33"/>
      <c r="M48" s="33"/>
      <c r="N48" s="33"/>
      <c r="O48" s="33"/>
      <c r="P48" s="33"/>
      <c r="Q48" s="33"/>
      <c r="R48" s="33"/>
      <c r="S48" s="33"/>
      <c r="T48" s="33"/>
      <c r="U48" s="33"/>
      <c r="V48" s="33"/>
      <c r="W48" s="33"/>
    </row>
    <row r="49" spans="1:23" ht="15" customHeight="1" x14ac:dyDescent="0.2">
      <c r="A49" s="26" t="s">
        <v>124</v>
      </c>
      <c r="B49" s="27" t="s">
        <v>124</v>
      </c>
      <c r="C49" s="32"/>
      <c r="D49" s="33"/>
      <c r="E49" s="33"/>
      <c r="F49" s="33"/>
      <c r="G49" s="33"/>
      <c r="H49" s="33"/>
      <c r="I49" s="33"/>
      <c r="J49" s="33"/>
      <c r="K49" s="33"/>
      <c r="L49" s="33"/>
      <c r="M49" s="33"/>
      <c r="N49" s="33"/>
      <c r="O49" s="33"/>
      <c r="P49" s="33"/>
      <c r="Q49" s="33"/>
      <c r="R49" s="33"/>
      <c r="S49" s="33"/>
      <c r="T49" s="33"/>
      <c r="U49" s="33"/>
      <c r="V49" s="33"/>
      <c r="W49" s="33"/>
    </row>
    <row r="50" spans="1:23" ht="15" customHeight="1" x14ac:dyDescent="0.2">
      <c r="A50" s="26" t="s">
        <v>125</v>
      </c>
      <c r="B50" s="27" t="s">
        <v>125</v>
      </c>
      <c r="C50" s="32"/>
      <c r="D50" s="33"/>
      <c r="E50" s="33"/>
      <c r="F50" s="33"/>
      <c r="G50" s="33"/>
      <c r="H50" s="33"/>
      <c r="I50" s="33"/>
      <c r="J50" s="33"/>
      <c r="K50" s="33"/>
      <c r="L50" s="33"/>
      <c r="M50" s="33"/>
      <c r="N50" s="33"/>
      <c r="O50" s="33"/>
      <c r="P50" s="33"/>
      <c r="Q50" s="33"/>
      <c r="R50" s="33"/>
      <c r="S50" s="33"/>
      <c r="T50" s="33"/>
      <c r="U50" s="33"/>
      <c r="V50" s="33"/>
      <c r="W50" s="33"/>
    </row>
    <row r="51" spans="1:23" ht="15" customHeight="1" x14ac:dyDescent="0.2">
      <c r="A51" s="26" t="s">
        <v>126</v>
      </c>
      <c r="B51" s="27" t="s">
        <v>127</v>
      </c>
      <c r="C51" s="32"/>
      <c r="D51" s="33"/>
      <c r="E51" s="33"/>
      <c r="F51" s="33"/>
      <c r="G51" s="33"/>
      <c r="H51" s="33"/>
      <c r="I51" s="33"/>
      <c r="J51" s="33"/>
      <c r="K51" s="33"/>
      <c r="L51" s="33"/>
      <c r="M51" s="33"/>
      <c r="N51" s="33"/>
      <c r="O51" s="33"/>
      <c r="P51" s="33"/>
      <c r="Q51" s="33"/>
      <c r="R51" s="33"/>
      <c r="S51" s="33"/>
      <c r="T51" s="33"/>
      <c r="U51" s="33"/>
      <c r="V51" s="33"/>
      <c r="W51" s="33"/>
    </row>
    <row r="52" spans="1:23" ht="15" customHeight="1" x14ac:dyDescent="0.2">
      <c r="A52" s="26" t="s">
        <v>128</v>
      </c>
      <c r="B52" s="27" t="s">
        <v>129</v>
      </c>
      <c r="C52" s="32"/>
      <c r="D52" s="33"/>
      <c r="E52" s="33"/>
      <c r="F52" s="33"/>
      <c r="G52" s="33"/>
      <c r="H52" s="33"/>
      <c r="I52" s="33"/>
      <c r="J52" s="33"/>
      <c r="K52" s="33"/>
      <c r="L52" s="33"/>
      <c r="M52" s="33"/>
      <c r="N52" s="33"/>
      <c r="O52" s="33"/>
      <c r="P52" s="33"/>
      <c r="Q52" s="33"/>
      <c r="R52" s="33"/>
      <c r="S52" s="33"/>
      <c r="T52" s="33"/>
      <c r="U52" s="33"/>
      <c r="V52" s="33"/>
      <c r="W52" s="33"/>
    </row>
    <row r="53" spans="1:23" ht="15" customHeight="1" x14ac:dyDescent="0.2">
      <c r="A53" s="28" t="s">
        <v>130</v>
      </c>
      <c r="B53" s="29" t="s">
        <v>130</v>
      </c>
      <c r="C53" s="33"/>
      <c r="D53" s="33"/>
      <c r="E53" s="33"/>
      <c r="F53" s="33"/>
      <c r="G53" s="33"/>
      <c r="H53" s="33"/>
      <c r="I53" s="33"/>
      <c r="J53" s="33"/>
      <c r="K53" s="33"/>
      <c r="L53" s="33"/>
      <c r="M53" s="33"/>
      <c r="N53" s="33"/>
      <c r="O53" s="33"/>
      <c r="P53" s="33"/>
      <c r="Q53" s="33"/>
      <c r="R53" s="33"/>
      <c r="S53" s="33"/>
      <c r="T53" s="33"/>
      <c r="U53" s="33"/>
      <c r="V53" s="33"/>
      <c r="W53" s="33"/>
    </row>
    <row r="54" spans="1:23" ht="15" customHeight="1" x14ac:dyDescent="0.2">
      <c r="A54" s="33"/>
      <c r="B54" s="33"/>
      <c r="C54" s="33"/>
      <c r="D54" s="33"/>
      <c r="E54" s="33"/>
      <c r="F54" s="33"/>
      <c r="G54" s="33"/>
      <c r="H54" s="33"/>
      <c r="I54" s="33"/>
      <c r="J54" s="33"/>
      <c r="K54" s="33"/>
      <c r="L54" s="33"/>
      <c r="M54" s="33"/>
      <c r="N54" s="33"/>
      <c r="O54" s="33"/>
      <c r="P54" s="33"/>
      <c r="Q54" s="33"/>
      <c r="R54" s="33"/>
      <c r="S54" s="33"/>
      <c r="T54" s="33"/>
      <c r="U54" s="33"/>
      <c r="V54" s="33"/>
      <c r="W54" s="33"/>
    </row>
    <row r="55" spans="1:23" ht="15" customHeight="1" x14ac:dyDescent="0.2">
      <c r="A55" s="78" t="s">
        <v>131</v>
      </c>
      <c r="B55" s="78"/>
      <c r="C55" s="33"/>
      <c r="D55" s="33"/>
      <c r="E55" s="33"/>
      <c r="F55" s="33"/>
      <c r="G55" s="33"/>
      <c r="H55" s="33"/>
      <c r="I55" s="33"/>
      <c r="J55" s="33"/>
      <c r="K55" s="33"/>
      <c r="L55" s="33"/>
      <c r="M55" s="33"/>
      <c r="N55" s="33"/>
      <c r="O55" s="33"/>
      <c r="P55" s="33"/>
      <c r="Q55" s="33"/>
      <c r="R55" s="33"/>
      <c r="S55" s="33"/>
      <c r="T55" s="33"/>
      <c r="U55" s="33"/>
      <c r="V55" s="33"/>
      <c r="W55" s="33"/>
    </row>
    <row r="56" spans="1:23" ht="15" customHeight="1" x14ac:dyDescent="0.2">
      <c r="A56" s="34" t="s">
        <v>132</v>
      </c>
      <c r="B56" s="35" t="s">
        <v>133</v>
      </c>
      <c r="C56" s="33"/>
      <c r="D56" s="33"/>
      <c r="E56" s="33"/>
      <c r="F56" s="33"/>
      <c r="G56" s="33"/>
      <c r="H56" s="33"/>
      <c r="I56" s="33"/>
      <c r="J56" s="33"/>
      <c r="K56" s="33"/>
      <c r="L56" s="33"/>
      <c r="M56" s="33"/>
      <c r="N56" s="33"/>
      <c r="O56" s="33"/>
      <c r="P56" s="33"/>
      <c r="Q56" s="33"/>
      <c r="R56" s="33"/>
      <c r="S56" s="33"/>
      <c r="T56" s="33"/>
      <c r="U56" s="33"/>
      <c r="V56" s="33"/>
      <c r="W56" s="33"/>
    </row>
    <row r="57" spans="1:23" ht="15" customHeight="1" x14ac:dyDescent="0.2">
      <c r="A57" s="36" t="s">
        <v>134</v>
      </c>
      <c r="B57" s="40" t="s">
        <v>134</v>
      </c>
      <c r="C57" s="33"/>
      <c r="D57" s="33"/>
      <c r="E57" s="33"/>
      <c r="F57" s="33"/>
      <c r="G57" s="33"/>
      <c r="H57" s="33"/>
      <c r="I57" s="33"/>
      <c r="J57" s="33"/>
      <c r="K57" s="33"/>
      <c r="L57" s="33"/>
      <c r="M57" s="33"/>
      <c r="N57" s="33"/>
      <c r="O57" s="33"/>
      <c r="P57" s="33"/>
      <c r="Q57" s="33"/>
      <c r="R57" s="33"/>
      <c r="S57" s="33"/>
      <c r="T57" s="33"/>
      <c r="U57" s="33"/>
      <c r="V57" s="33"/>
      <c r="W57" s="33"/>
    </row>
    <row r="58" spans="1:23" ht="15" customHeight="1" x14ac:dyDescent="0.2">
      <c r="A58" s="36" t="s">
        <v>135</v>
      </c>
      <c r="B58" s="40" t="s">
        <v>136</v>
      </c>
      <c r="C58" s="33"/>
      <c r="D58" s="33"/>
      <c r="E58" s="33"/>
      <c r="F58" s="33"/>
      <c r="G58" s="33"/>
      <c r="H58" s="33"/>
      <c r="I58" s="33"/>
      <c r="J58" s="33"/>
      <c r="K58" s="33"/>
      <c r="L58" s="33"/>
      <c r="M58" s="33"/>
      <c r="N58" s="33"/>
      <c r="O58" s="33"/>
      <c r="P58" s="33"/>
      <c r="Q58" s="33"/>
      <c r="R58" s="33"/>
      <c r="S58" s="33"/>
      <c r="T58" s="33"/>
      <c r="U58" s="33"/>
      <c r="V58" s="33"/>
      <c r="W58" s="33"/>
    </row>
    <row r="59" spans="1:23" ht="15" customHeight="1" x14ac:dyDescent="0.2">
      <c r="A59" s="36" t="s">
        <v>137</v>
      </c>
      <c r="B59" s="40" t="s">
        <v>138</v>
      </c>
      <c r="C59" s="33"/>
      <c r="D59" s="33"/>
      <c r="E59" s="33"/>
      <c r="F59" s="33"/>
      <c r="G59" s="33"/>
      <c r="H59" s="33"/>
      <c r="I59" s="33"/>
      <c r="J59" s="33"/>
      <c r="K59" s="33"/>
      <c r="L59" s="33"/>
      <c r="M59" s="33"/>
      <c r="N59" s="33"/>
      <c r="O59" s="33"/>
      <c r="P59" s="33"/>
      <c r="Q59" s="33"/>
      <c r="R59" s="33"/>
      <c r="S59" s="33"/>
      <c r="T59" s="33"/>
      <c r="U59" s="33"/>
      <c r="V59" s="33"/>
      <c r="W59" s="33"/>
    </row>
    <row r="60" spans="1:23" ht="15" customHeight="1" x14ac:dyDescent="0.2">
      <c r="A60" s="36" t="s">
        <v>139</v>
      </c>
      <c r="B60" s="40" t="s">
        <v>140</v>
      </c>
      <c r="C60" s="33"/>
      <c r="D60" s="33"/>
      <c r="E60" s="33"/>
      <c r="F60" s="33"/>
      <c r="G60" s="33"/>
      <c r="H60" s="33"/>
      <c r="I60" s="33"/>
      <c r="J60" s="33"/>
      <c r="K60" s="33"/>
      <c r="L60" s="33"/>
      <c r="M60" s="33"/>
      <c r="N60" s="33"/>
      <c r="O60" s="33"/>
      <c r="P60" s="33"/>
      <c r="Q60" s="33"/>
      <c r="R60" s="33"/>
      <c r="S60" s="33"/>
      <c r="T60" s="33"/>
      <c r="U60" s="33"/>
      <c r="V60" s="33"/>
      <c r="W60" s="33"/>
    </row>
    <row r="61" spans="1:23" ht="15" customHeight="1" x14ac:dyDescent="0.2">
      <c r="A61" s="36" t="s">
        <v>141</v>
      </c>
      <c r="B61" s="40" t="s">
        <v>142</v>
      </c>
      <c r="C61" s="33"/>
      <c r="D61" s="33"/>
      <c r="E61" s="33"/>
      <c r="F61" s="33"/>
      <c r="G61" s="33"/>
      <c r="H61" s="33"/>
      <c r="I61" s="33"/>
      <c r="J61" s="33"/>
      <c r="K61" s="33"/>
      <c r="L61" s="33"/>
      <c r="M61" s="33"/>
      <c r="N61" s="33"/>
      <c r="O61" s="33"/>
      <c r="P61" s="33"/>
      <c r="Q61" s="33"/>
      <c r="R61" s="33"/>
      <c r="S61" s="33"/>
      <c r="T61" s="33"/>
      <c r="U61" s="33"/>
      <c r="V61" s="33"/>
      <c r="W61" s="33"/>
    </row>
    <row r="62" spans="1:23" ht="15" customHeight="1" x14ac:dyDescent="0.2">
      <c r="A62" s="36" t="s">
        <v>143</v>
      </c>
      <c r="B62" s="40" t="s">
        <v>144</v>
      </c>
      <c r="C62" s="33"/>
      <c r="D62" s="33"/>
      <c r="E62" s="33"/>
      <c r="F62" s="33"/>
      <c r="G62" s="33"/>
      <c r="H62" s="33"/>
      <c r="I62" s="33"/>
      <c r="J62" s="33"/>
      <c r="K62" s="33"/>
      <c r="L62" s="33"/>
      <c r="M62" s="33"/>
      <c r="N62" s="33"/>
      <c r="O62" s="33"/>
      <c r="P62" s="33"/>
      <c r="Q62" s="33"/>
      <c r="R62" s="33"/>
      <c r="S62" s="33"/>
      <c r="T62" s="33"/>
      <c r="U62" s="33"/>
      <c r="V62" s="33"/>
      <c r="W62" s="33"/>
    </row>
    <row r="63" spans="1:23" ht="15" customHeight="1" x14ac:dyDescent="0.2">
      <c r="A63" s="36" t="s">
        <v>145</v>
      </c>
      <c r="B63" s="40" t="s">
        <v>146</v>
      </c>
      <c r="C63" s="33"/>
      <c r="D63" s="33"/>
      <c r="E63" s="33"/>
      <c r="F63" s="33"/>
      <c r="G63" s="33"/>
      <c r="H63" s="33"/>
      <c r="I63" s="33"/>
      <c r="J63" s="33"/>
      <c r="K63" s="33"/>
      <c r="L63" s="33"/>
      <c r="M63" s="33"/>
      <c r="N63" s="33"/>
      <c r="O63" s="33"/>
      <c r="P63" s="33"/>
      <c r="Q63" s="33"/>
      <c r="R63" s="33"/>
      <c r="S63" s="33"/>
      <c r="T63" s="33"/>
      <c r="U63" s="33"/>
      <c r="V63" s="33"/>
      <c r="W63" s="33"/>
    </row>
    <row r="64" spans="1:23" ht="15" customHeight="1" x14ac:dyDescent="0.2">
      <c r="A64" s="36" t="s">
        <v>147</v>
      </c>
      <c r="B64" s="40" t="s">
        <v>148</v>
      </c>
      <c r="C64" s="33"/>
      <c r="D64" s="33"/>
      <c r="E64" s="33"/>
      <c r="F64" s="33"/>
      <c r="G64" s="33"/>
      <c r="H64" s="33"/>
      <c r="I64" s="33"/>
      <c r="J64" s="33"/>
      <c r="K64" s="33"/>
      <c r="L64" s="33"/>
      <c r="M64" s="33"/>
      <c r="N64" s="33"/>
      <c r="O64" s="33"/>
      <c r="P64" s="33"/>
      <c r="Q64" s="33"/>
      <c r="R64" s="33"/>
      <c r="S64" s="33"/>
      <c r="T64" s="33"/>
      <c r="U64" s="33"/>
      <c r="V64" s="33"/>
      <c r="W64" s="33"/>
    </row>
    <row r="65" spans="1:23" ht="15" customHeight="1" x14ac:dyDescent="0.2">
      <c r="A65" s="36" t="s">
        <v>149</v>
      </c>
      <c r="B65" s="40" t="s">
        <v>150</v>
      </c>
      <c r="C65" s="33"/>
      <c r="D65" s="33"/>
      <c r="E65" s="33"/>
      <c r="F65" s="33"/>
      <c r="G65" s="33"/>
      <c r="H65" s="33"/>
      <c r="I65" s="33"/>
      <c r="J65" s="33"/>
      <c r="K65" s="33"/>
      <c r="L65" s="33"/>
      <c r="M65" s="33"/>
      <c r="N65" s="33"/>
      <c r="O65" s="33"/>
      <c r="P65" s="33"/>
      <c r="Q65" s="33"/>
      <c r="R65" s="33"/>
      <c r="S65" s="33"/>
      <c r="T65" s="33"/>
      <c r="U65" s="33"/>
      <c r="V65" s="33"/>
      <c r="W65" s="33"/>
    </row>
    <row r="66" spans="1:23" ht="15" customHeight="1" x14ac:dyDescent="0.2">
      <c r="A66" s="37" t="s">
        <v>151</v>
      </c>
      <c r="B66" s="41" t="s">
        <v>152</v>
      </c>
      <c r="C66" s="33"/>
      <c r="D66" s="33"/>
      <c r="E66" s="33"/>
      <c r="F66" s="33"/>
      <c r="G66" s="33"/>
      <c r="H66" s="33"/>
      <c r="I66" s="33"/>
      <c r="J66" s="33"/>
      <c r="K66" s="33"/>
      <c r="L66" s="33"/>
      <c r="M66" s="33"/>
      <c r="N66" s="33"/>
      <c r="O66" s="33"/>
      <c r="P66" s="33"/>
      <c r="Q66" s="33"/>
      <c r="R66" s="33"/>
      <c r="S66" s="33"/>
      <c r="T66" s="33"/>
      <c r="U66" s="33"/>
      <c r="V66" s="33"/>
      <c r="W66" s="33"/>
    </row>
  </sheetData>
  <sheetProtection formatRows="0"/>
  <mergeCells count="5">
    <mergeCell ref="A5:C5"/>
    <mergeCell ref="A37:C37"/>
    <mergeCell ref="A44:B44"/>
    <mergeCell ref="A55:B55"/>
    <mergeCell ref="A1:X1"/>
  </mergeCells>
  <dataValidations count="3">
    <dataValidation type="list" allowBlank="1" showInputMessage="1" showErrorMessage="1" sqref="W3">
      <formula1>"N,Y"</formula1>
    </dataValidation>
    <dataValidation type="list" allowBlank="1" showInputMessage="1" showErrorMessage="1" sqref="E3">
      <formula1>$A$57:$A$66</formula1>
    </dataValidation>
    <dataValidation type="list" allowBlank="1" showInputMessage="1" showErrorMessage="1" sqref="D3">
      <formula1>$A$39:$A$42</formula1>
    </dataValidation>
  </dataValidations>
  <pageMargins left="0.7" right="0.7" top="0.75" bottom="0.75" header="0.3" footer="0.3"/>
  <pageSetup scale="23"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0"/>
  <sheetViews>
    <sheetView showGridLines="0" view="pageBreakPreview" zoomScaleNormal="100" zoomScaleSheetLayoutView="100" workbookViewId="0">
      <selection activeCell="AK23" sqref="AK23"/>
    </sheetView>
  </sheetViews>
  <sheetFormatPr defaultRowHeight="15" customHeight="1" x14ac:dyDescent="0.2"/>
  <cols>
    <col min="1" max="1" width="4.1640625" style="69" customWidth="1"/>
    <col min="2" max="31" width="3.33203125" customWidth="1"/>
    <col min="32" max="32" width="4.1640625" customWidth="1"/>
  </cols>
  <sheetData>
    <row r="1" spans="1:32" ht="30" customHeight="1" x14ac:dyDescent="0.2">
      <c r="A1" s="79" t="str">
        <f>"3 - AR No. "&amp;'Database Export'!A3&amp;" - "&amp;'Database Export'!F3</f>
        <v>3 - AR No. # - Waste Compactor</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row>
    <row r="3" spans="1:32" s="44" customFormat="1" ht="15" customHeight="1" x14ac:dyDescent="0.2">
      <c r="B3" s="43" t="s">
        <v>0</v>
      </c>
      <c r="C3" s="43"/>
      <c r="D3" s="43"/>
      <c r="E3" s="43"/>
      <c r="F3" s="43"/>
      <c r="G3" s="43"/>
    </row>
    <row r="5" spans="1:32" ht="15" customHeight="1" x14ac:dyDescent="0.2">
      <c r="B5" s="81" t="str">
        <f>"Compact chip bags prior to disposal and removal."&amp;" This will lower the number of trash pickups required, reducing associated annual costs by "&amp;TEXT(X14,"$###,###,###")&amp;"."</f>
        <v>Compact chip bags prior to disposal and removal. This will lower the number of trash pickups required, reducing associated annual costs by $4,027.</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2" ht="15" customHeight="1" x14ac:dyDescent="0.2">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2" ht="15" customHeight="1" x14ac:dyDescent="0.2">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2" ht="15" customHeight="1" x14ac:dyDescent="0.2">
      <c r="E8" s="76" t="s">
        <v>153</v>
      </c>
      <c r="F8" s="76"/>
      <c r="G8" s="76"/>
      <c r="H8" s="76"/>
      <c r="I8" s="76"/>
      <c r="J8" s="76"/>
      <c r="K8" s="76"/>
      <c r="L8" s="76"/>
      <c r="M8" s="76"/>
      <c r="N8" s="76"/>
      <c r="O8" s="76"/>
      <c r="P8" s="76"/>
      <c r="Q8" s="76"/>
      <c r="R8" s="76"/>
      <c r="S8" s="76"/>
      <c r="T8" s="76"/>
      <c r="U8" s="76"/>
      <c r="V8" s="76"/>
      <c r="W8" s="76"/>
      <c r="X8" s="76"/>
      <c r="Y8" s="76"/>
      <c r="Z8" s="76"/>
      <c r="AA8" s="76"/>
      <c r="AB8" s="76"/>
    </row>
    <row r="9" spans="1:32" ht="15" customHeight="1" x14ac:dyDescent="0.2">
      <c r="E9" s="82" t="s">
        <v>4</v>
      </c>
      <c r="F9" s="82"/>
      <c r="G9" s="82"/>
      <c r="H9" s="82"/>
      <c r="I9" s="82"/>
      <c r="J9" s="82"/>
      <c r="K9" s="82"/>
      <c r="L9" s="82"/>
      <c r="M9" s="82"/>
      <c r="N9" s="83" t="s">
        <v>5</v>
      </c>
      <c r="O9" s="83"/>
      <c r="P9" s="83"/>
      <c r="Q9" s="83"/>
      <c r="R9" s="83"/>
      <c r="S9" s="82" t="s">
        <v>6</v>
      </c>
      <c r="T9" s="82"/>
      <c r="U9" s="82"/>
      <c r="V9" s="82"/>
      <c r="W9" s="82"/>
      <c r="X9" s="83" t="s">
        <v>7</v>
      </c>
      <c r="Y9" s="83"/>
      <c r="Z9" s="83"/>
      <c r="AA9" s="83"/>
      <c r="AB9" s="83"/>
    </row>
    <row r="10" spans="1:32" ht="15" customHeight="1" x14ac:dyDescent="0.2">
      <c r="E10" s="84" t="s">
        <v>91</v>
      </c>
      <c r="F10" s="84"/>
      <c r="G10" s="84"/>
      <c r="H10" s="84"/>
      <c r="I10" s="84"/>
      <c r="J10" s="84"/>
      <c r="K10" s="84"/>
      <c r="L10" s="84"/>
      <c r="M10" s="84"/>
      <c r="N10" s="87"/>
      <c r="O10" s="87"/>
      <c r="P10" s="87"/>
      <c r="Q10" s="87"/>
      <c r="R10" s="87"/>
      <c r="S10" s="99" t="str">
        <f>IF(E10="","",VLOOKUP(E10,Resource_Streams[],3,FALSE))</f>
        <v>no units</v>
      </c>
      <c r="T10" s="99"/>
      <c r="U10" s="99"/>
      <c r="V10" s="99"/>
      <c r="W10" s="99"/>
      <c r="X10" s="94">
        <f>Analysis!C8-Analysis!C12</f>
        <v>4690.655999999999</v>
      </c>
      <c r="Y10" s="94"/>
      <c r="Z10" s="94"/>
      <c r="AA10" s="94"/>
      <c r="AB10" s="94"/>
    </row>
    <row r="11" spans="1:32" ht="15" customHeight="1" x14ac:dyDescent="0.2">
      <c r="E11" s="85" t="s">
        <v>44</v>
      </c>
      <c r="F11" s="85"/>
      <c r="G11" s="85"/>
      <c r="H11" s="85"/>
      <c r="I11" s="85"/>
      <c r="J11" s="85"/>
      <c r="K11" s="85"/>
      <c r="L11" s="85"/>
      <c r="M11" s="85"/>
      <c r="N11" s="88">
        <f>Analysis!C21*-1</f>
        <v>-977.61270000000013</v>
      </c>
      <c r="O11" s="88"/>
      <c r="P11" s="88"/>
      <c r="Q11" s="88"/>
      <c r="R11" s="88"/>
      <c r="S11" s="100" t="str">
        <f>IF(E11="","",VLOOKUP(E11,Resource_Streams[],3,FALSE))</f>
        <v>kWh (site)</v>
      </c>
      <c r="T11" s="100"/>
      <c r="U11" s="100"/>
      <c r="V11" s="100"/>
      <c r="W11" s="100"/>
      <c r="X11" s="95">
        <f>-Analysis!C23</f>
        <v>-71.355950973000006</v>
      </c>
      <c r="Y11" s="95"/>
      <c r="Z11" s="95"/>
      <c r="AA11" s="95"/>
      <c r="AB11" s="95"/>
    </row>
    <row r="12" spans="1:32" ht="15" customHeight="1" x14ac:dyDescent="0.2">
      <c r="E12" s="85" t="s">
        <v>47</v>
      </c>
      <c r="F12" s="85"/>
      <c r="G12" s="85"/>
      <c r="H12" s="85"/>
      <c r="I12" s="85"/>
      <c r="J12" s="85"/>
      <c r="K12" s="85"/>
      <c r="L12" s="85"/>
      <c r="M12" s="85"/>
      <c r="N12" s="88">
        <f>Analysis!C18*12*-1</f>
        <v>-123.48792</v>
      </c>
      <c r="O12" s="88"/>
      <c r="P12" s="88"/>
      <c r="Q12" s="88"/>
      <c r="R12" s="88"/>
      <c r="S12" s="100" t="str">
        <f>IF(E12="","",VLOOKUP(E12,Resource_Streams[],3,FALSE))</f>
        <v>kW Months / yr</v>
      </c>
      <c r="T12" s="100"/>
      <c r="U12" s="100"/>
      <c r="V12" s="100"/>
      <c r="W12" s="100"/>
      <c r="X12" s="95">
        <f>-Analysis!C26</f>
        <v>-592.74201600000004</v>
      </c>
      <c r="Y12" s="95"/>
      <c r="Z12" s="95"/>
      <c r="AA12" s="95"/>
      <c r="AB12" s="95"/>
    </row>
    <row r="13" spans="1:32" ht="15" hidden="1" customHeight="1" x14ac:dyDescent="0.2">
      <c r="E13" s="86"/>
      <c r="F13" s="86"/>
      <c r="G13" s="86"/>
      <c r="H13" s="86"/>
      <c r="I13" s="86"/>
      <c r="J13" s="86"/>
      <c r="K13" s="86"/>
      <c r="L13" s="86"/>
      <c r="M13" s="86"/>
      <c r="N13" s="98"/>
      <c r="O13" s="98"/>
      <c r="P13" s="98"/>
      <c r="Q13" s="98"/>
      <c r="R13" s="98"/>
      <c r="S13" s="101" t="str">
        <f>IF(E13="","",VLOOKUP(E13,Resource_Streams[],3,FALSE))</f>
        <v/>
      </c>
      <c r="T13" s="101"/>
      <c r="U13" s="101"/>
      <c r="V13" s="101"/>
      <c r="W13" s="101"/>
      <c r="X13" s="96"/>
      <c r="Y13" s="96"/>
      <c r="Z13" s="96"/>
      <c r="AA13" s="96"/>
      <c r="AB13" s="96"/>
    </row>
    <row r="14" spans="1:32" ht="15" customHeight="1" x14ac:dyDescent="0.2">
      <c r="E14" s="93" t="s">
        <v>8</v>
      </c>
      <c r="F14" s="93"/>
      <c r="G14" s="93"/>
      <c r="H14" s="93"/>
      <c r="I14" s="93"/>
      <c r="J14" s="93"/>
      <c r="K14" s="93"/>
      <c r="L14" s="93"/>
      <c r="M14" s="93"/>
      <c r="N14" s="92">
        <f>N11/3413</f>
        <v>-0.28643794315851162</v>
      </c>
      <c r="O14" s="92"/>
      <c r="P14" s="92"/>
      <c r="Q14" s="92"/>
      <c r="R14" s="92"/>
      <c r="S14" s="91" t="s">
        <v>15</v>
      </c>
      <c r="T14" s="91"/>
      <c r="U14" s="91"/>
      <c r="V14" s="91"/>
      <c r="W14" s="91"/>
      <c r="X14" s="97">
        <f>SUM(X10:AB13)</f>
        <v>4026.5580330269986</v>
      </c>
      <c r="Y14" s="97"/>
      <c r="Z14" s="97"/>
      <c r="AA14" s="97"/>
      <c r="AB14" s="97"/>
    </row>
    <row r="15" spans="1:32" ht="15" customHeight="1" x14ac:dyDescent="0.2">
      <c r="E15" s="72"/>
      <c r="F15" s="71"/>
      <c r="G15" s="71"/>
      <c r="H15" s="71"/>
      <c r="I15" s="71"/>
      <c r="J15" s="71"/>
      <c r="K15" s="71"/>
      <c r="L15" s="71"/>
      <c r="M15" s="71"/>
      <c r="N15" s="71"/>
      <c r="O15" s="71"/>
      <c r="P15" s="71"/>
      <c r="Q15" s="71"/>
      <c r="R15" s="71"/>
      <c r="S15" s="71"/>
      <c r="T15" s="71"/>
      <c r="U15" s="71"/>
      <c r="V15" s="71"/>
      <c r="W15" s="71"/>
      <c r="X15" s="71"/>
      <c r="Y15" s="71"/>
      <c r="Z15" s="71"/>
      <c r="AA15" s="71"/>
      <c r="AB15" s="71"/>
    </row>
    <row r="16" spans="1:32" s="42" customFormat="1" ht="15" customHeight="1" x14ac:dyDescent="0.2">
      <c r="A16" s="69"/>
      <c r="E16" s="76" t="s">
        <v>286</v>
      </c>
      <c r="F16" s="76"/>
      <c r="G16" s="76"/>
      <c r="H16" s="76"/>
      <c r="I16" s="76"/>
      <c r="J16" s="76"/>
      <c r="K16" s="76"/>
      <c r="L16" s="76"/>
      <c r="M16" s="76"/>
      <c r="N16" s="76"/>
      <c r="O16" s="76"/>
      <c r="P16" s="76"/>
      <c r="Q16" s="76"/>
      <c r="R16" s="76"/>
      <c r="S16" s="76"/>
      <c r="T16" s="76"/>
      <c r="U16" s="76"/>
      <c r="V16" s="76"/>
      <c r="W16" s="76"/>
      <c r="X16" s="76"/>
      <c r="Y16" s="76"/>
      <c r="Z16" s="76"/>
      <c r="AA16" s="76"/>
      <c r="AB16" s="76"/>
    </row>
    <row r="17" spans="1:31" s="42" customFormat="1" ht="15" customHeight="1" x14ac:dyDescent="0.2">
      <c r="A17" s="69"/>
      <c r="E17" s="82" t="s">
        <v>154</v>
      </c>
      <c r="F17" s="82"/>
      <c r="G17" s="82"/>
      <c r="H17" s="82"/>
      <c r="I17" s="82"/>
      <c r="J17" s="82"/>
      <c r="K17" s="82"/>
      <c r="L17" s="82"/>
      <c r="M17" s="82"/>
      <c r="N17" s="83"/>
      <c r="O17" s="83"/>
      <c r="P17" s="83"/>
      <c r="Q17" s="83"/>
      <c r="R17" s="83"/>
      <c r="S17" s="83" t="s">
        <v>155</v>
      </c>
      <c r="T17" s="83"/>
      <c r="U17" s="83"/>
      <c r="V17" s="83"/>
      <c r="W17" s="83"/>
      <c r="X17" s="83" t="s">
        <v>287</v>
      </c>
      <c r="Y17" s="83"/>
      <c r="Z17" s="83"/>
      <c r="AA17" s="83"/>
      <c r="AB17" s="83"/>
    </row>
    <row r="18" spans="1:31" ht="15" customHeight="1" x14ac:dyDescent="0.2">
      <c r="E18" s="163" t="str">
        <f>IF(Incentives!C16=Incentives!C4,"Before Incentives","Before Incentives")</f>
        <v>Before Incentives</v>
      </c>
      <c r="F18" s="84"/>
      <c r="G18" s="84"/>
      <c r="H18" s="84"/>
      <c r="I18" s="84"/>
      <c r="J18" s="84"/>
      <c r="K18" s="84"/>
      <c r="L18" s="84"/>
      <c r="M18" s="84"/>
      <c r="N18" s="87"/>
      <c r="O18" s="87"/>
      <c r="P18" s="87"/>
      <c r="Q18" s="87"/>
      <c r="R18" s="87"/>
      <c r="S18" s="164">
        <f>Incentives!C4</f>
        <v>14500</v>
      </c>
      <c r="T18" s="165"/>
      <c r="U18" s="165"/>
      <c r="V18" s="165"/>
      <c r="W18" s="165"/>
      <c r="X18" s="166">
        <f>Incentives!C6</f>
        <v>3.6010905296947882</v>
      </c>
      <c r="Y18" s="167"/>
      <c r="Z18" s="167"/>
      <c r="AA18" s="167"/>
      <c r="AB18" s="167"/>
    </row>
    <row r="19" spans="1:31" s="42" customFormat="1" ht="15" customHeight="1" x14ac:dyDescent="0.2">
      <c r="A19" s="69"/>
      <c r="E19" s="168" t="str">
        <f>IF(Incentives!C16=Incentives!C4,"No Incentives Found","After Incentives")</f>
        <v>After Incentives</v>
      </c>
      <c r="F19" s="169"/>
      <c r="G19" s="169"/>
      <c r="H19" s="169"/>
      <c r="I19" s="169"/>
      <c r="J19" s="169"/>
      <c r="K19" s="169"/>
      <c r="L19" s="169"/>
      <c r="M19" s="169"/>
      <c r="N19" s="170"/>
      <c r="O19" s="170"/>
      <c r="P19" s="170"/>
      <c r="Q19" s="170"/>
      <c r="R19" s="170"/>
      <c r="S19" s="171">
        <f>IF(Incentives!C16=Incentives!C4,"-",Incentives!C16)</f>
        <v>14450</v>
      </c>
      <c r="T19" s="172"/>
      <c r="U19" s="172"/>
      <c r="V19" s="172"/>
      <c r="W19" s="172"/>
      <c r="X19" s="173">
        <f>IF(Incentives!C16=Incentives!C4,"-",Incentives!D16)</f>
        <v>3.5886729761441165</v>
      </c>
      <c r="Y19" s="174"/>
      <c r="Z19" s="174"/>
      <c r="AA19" s="174"/>
      <c r="AB19" s="174"/>
    </row>
    <row r="20" spans="1:31" s="73" customFormat="1" ht="15" customHeight="1" x14ac:dyDescent="0.2">
      <c r="E20" s="177"/>
      <c r="F20" s="45"/>
      <c r="G20" s="45"/>
      <c r="H20" s="45"/>
      <c r="I20" s="45"/>
      <c r="J20" s="45"/>
      <c r="K20" s="45"/>
      <c r="L20" s="45"/>
      <c r="M20" s="45"/>
      <c r="N20" s="46"/>
      <c r="O20" s="46"/>
      <c r="P20" s="46"/>
      <c r="Q20" s="46"/>
      <c r="R20" s="46"/>
      <c r="S20" s="178"/>
      <c r="T20" s="179"/>
      <c r="U20" s="179"/>
      <c r="V20" s="179"/>
      <c r="W20" s="179"/>
      <c r="X20" s="180"/>
      <c r="Y20" s="181"/>
      <c r="Z20" s="181"/>
      <c r="AA20" s="181"/>
      <c r="AB20" s="181"/>
    </row>
    <row r="21" spans="1:31" s="42" customFormat="1" ht="15" customHeight="1" x14ac:dyDescent="0.2">
      <c r="A21" s="69"/>
      <c r="E21" s="45"/>
      <c r="F21" s="45"/>
      <c r="G21" s="45"/>
      <c r="H21" s="45"/>
      <c r="I21" s="45"/>
      <c r="J21" s="45"/>
      <c r="K21" s="45"/>
      <c r="L21" s="45"/>
      <c r="M21" s="45"/>
      <c r="N21" s="46"/>
      <c r="O21" s="46"/>
      <c r="P21" s="46"/>
      <c r="Q21" s="46"/>
      <c r="R21" s="46"/>
      <c r="S21" s="44"/>
      <c r="T21" s="44"/>
      <c r="U21" s="44"/>
      <c r="V21" s="44"/>
      <c r="W21" s="44"/>
      <c r="X21" s="47"/>
      <c r="Y21" s="47"/>
      <c r="Z21" s="47"/>
      <c r="AA21" s="47"/>
      <c r="AB21" s="47"/>
    </row>
    <row r="22" spans="1:31" s="44" customFormat="1" ht="15" customHeight="1" x14ac:dyDescent="0.2">
      <c r="B22" s="43" t="s">
        <v>1</v>
      </c>
      <c r="C22" s="43"/>
      <c r="D22" s="43"/>
      <c r="E22" s="43"/>
      <c r="F22" s="43"/>
      <c r="G22" s="43"/>
      <c r="H22" s="43"/>
    </row>
    <row r="24" spans="1:31" ht="15" customHeight="1" x14ac:dyDescent="0.2">
      <c r="B24" s="80" t="s">
        <v>225</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row>
    <row r="25" spans="1:31" ht="15" customHeight="1" x14ac:dyDescent="0.2">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row>
    <row r="26" spans="1:31" ht="15" customHeight="1" x14ac:dyDescent="0.2">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row>
    <row r="27" spans="1:31" ht="15" customHeight="1" x14ac:dyDescent="0.2">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row>
    <row r="28" spans="1:31" ht="15" customHeight="1" x14ac:dyDescent="0.2">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row>
    <row r="29" spans="1:31" ht="15" customHeight="1" x14ac:dyDescent="0.2">
      <c r="B29" s="43" t="s">
        <v>2</v>
      </c>
      <c r="C29" s="43"/>
      <c r="D29" s="43"/>
      <c r="E29" s="43"/>
      <c r="F29" s="43"/>
      <c r="G29" s="43"/>
      <c r="H29" s="43"/>
      <c r="I29" s="43"/>
      <c r="J29" s="44"/>
      <c r="K29" s="44"/>
      <c r="L29" s="44"/>
      <c r="M29" s="44"/>
      <c r="N29" s="44"/>
      <c r="O29" s="44"/>
      <c r="P29" s="44"/>
      <c r="Q29" s="44"/>
      <c r="R29" s="44"/>
      <c r="S29" s="44"/>
      <c r="T29" s="44"/>
      <c r="U29" s="44"/>
      <c r="V29" s="44"/>
      <c r="W29" s="44"/>
      <c r="X29" s="44"/>
      <c r="Y29" s="44"/>
      <c r="Z29" s="44"/>
      <c r="AA29" s="44"/>
      <c r="AB29" s="44"/>
      <c r="AC29" s="44"/>
      <c r="AD29" s="44"/>
      <c r="AE29" s="44"/>
    </row>
    <row r="31" spans="1:31" s="44" customFormat="1" ht="15" customHeight="1" x14ac:dyDescent="0.2">
      <c r="B31" s="80" t="str">
        <f>"A compactor can be used to reduce the volume of waste streams."&amp;"  The waste weight will remain the same so there will be no savings from the total amount of waste produced. "&amp;" However, savings will occur because waste volume will be reduced by approximately "&amp;TEXT(Analysis!C10,"##%")&amp;" which will decrease the number of times the dumpster will need to be emptied, therefore resulting in lower pick up fees. "&amp;"Compactors are run very infrequently and are relatively efficient when run, meaning the amount of energy consumed by the compactor will be low."&amp;" Compactors come in a variety of mounting configurations, including free standing and through-the-wall types."&amp;" It is at the discretion of facility personnel to select the compactor that will best serve the facility layout since the difference in type does not alter the compactor effectiveness."</f>
        <v>A compactor can be used to reduce the volume of waste streams.  The waste weight will remain the same so there will be no savings from the total amount of waste produced.  However, savings will occur because waste volume will be reduced by approximately 80% which will decrease the number of times the dumpster will need to be emptied, therefore resulting in lower pick up fees. Compactors are run very infrequently and are relatively efficient when run, meaning the amount of energy consumed by the compactor will be low. Compactors come in a variety of mounting configurations, including free standing and through-the-wall types. It is at the discretion of facility personnel to select the compactor that will best serve the facility layout since the difference in type does not alter the compactor effectiveness.</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ht="15" customHeight="1" x14ac:dyDescent="0.2">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2:31" ht="15" customHeight="1" x14ac:dyDescent="0.2">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2:31" ht="15" customHeight="1" x14ac:dyDescent="0.2">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2:31" ht="15" customHeight="1" x14ac:dyDescent="0.2">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row>
    <row r="36" spans="2:31" ht="15" customHeight="1" x14ac:dyDescent="0.2">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row>
    <row r="37" spans="2:31" s="44" customFormat="1" ht="15" customHeight="1" x14ac:dyDescent="0.2">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row>
    <row r="38" spans="2:31" ht="15" customHeight="1" x14ac:dyDescent="0.2">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row>
    <row r="39" spans="2:31" ht="15" customHeight="1" x14ac:dyDescent="0.2">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row>
    <row r="44" spans="2:31" ht="15" customHeight="1" x14ac:dyDescent="0.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2:31" ht="15" customHeight="1" x14ac:dyDescent="0.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2:31" ht="15" customHeight="1" x14ac:dyDescent="0.2">
      <c r="B46" s="43" t="s">
        <v>3</v>
      </c>
      <c r="C46" s="43"/>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row>
    <row r="48" spans="2:31" ht="15" customHeight="1" x14ac:dyDescent="0.2">
      <c r="B48" s="80" t="str">
        <f>"Install a waste compactor to compact all chip bags prior to disposal in order to reduce the number of trash pickups."&amp;" This will reduce the overall volume of garbage produced, reducing associated trash pickups by "&amp;TEXT(Analysis!C10, "##%")&amp;"."&amp;" By reducing the number of pickups, the plant will save "&amp;TEXT(X14, "$###,###,###")&amp;" annually with an implementation cost of "&amp;TEXT(S18, "$###,###,###")&amp;" for a simple payback of "&amp;TEXT(X18, "##.0")&amp;" years."</f>
        <v>Install a waste compactor to compact all chip bags prior to disposal in order to reduce the number of trash pickups. This will reduce the overall volume of garbage produced, reducing associated trash pickups by 80%. By reducing the number of pickups, the plant will save $4,027 annually with an implementation cost of $14,500 for a simple payback of 3.6 years.</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2:31" ht="15" customHeight="1" x14ac:dyDescent="0.2">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row>
    <row r="50" spans="2:31" ht="15" customHeight="1" x14ac:dyDescent="0.2">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2:31" ht="15" customHeight="1" x14ac:dyDescent="0.2">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row>
    <row r="52" spans="2:31" ht="15" customHeight="1" x14ac:dyDescent="0.2">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row>
    <row r="53" spans="2:31" ht="15" customHeight="1" x14ac:dyDescent="0.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2:31" ht="15" customHeight="1" x14ac:dyDescent="0.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2:31" ht="15" customHeight="1" x14ac:dyDescent="0.2">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2:31" ht="15" customHeight="1" x14ac:dyDescent="0.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row>
    <row r="57" spans="2:31" ht="15" customHeight="1" x14ac:dyDescent="0.2">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2:31" ht="15" customHeight="1" x14ac:dyDescent="0.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2:31" ht="15" customHeight="1" x14ac:dyDescent="0.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15" customHeight="1" x14ac:dyDescent="0.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2:31" ht="15" customHeight="1"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spans="2:31" ht="15" customHeight="1" x14ac:dyDescent="0.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2:31" ht="15" customHeight="1" x14ac:dyDescent="0.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2:31" ht="15" customHeight="1" x14ac:dyDescent="0.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5" customHeight="1" x14ac:dyDescent="0.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row>
    <row r="66" spans="1:31" ht="15" customHeight="1" x14ac:dyDescent="0.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5" customHeight="1" x14ac:dyDescent="0.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5" customHeight="1" x14ac:dyDescent="0.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5" customHeight="1"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row>
    <row r="70" spans="1:31" ht="15" customHeight="1" x14ac:dyDescent="0.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s="55" customFormat="1" ht="15" customHeight="1" x14ac:dyDescent="0.2">
      <c r="A71" s="69"/>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row>
    <row r="72" spans="1:31" ht="15" customHeight="1" x14ac:dyDescent="0.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row>
    <row r="73" spans="1:31" ht="15" customHeight="1" x14ac:dyDescent="0.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row>
    <row r="74" spans="1:31"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1"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1" s="55" customFormat="1" ht="15" customHeight="1" x14ac:dyDescent="0.2">
      <c r="A76" s="69"/>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1" ht="15" customHeight="1" x14ac:dyDescent="0.2">
      <c r="B77" s="7"/>
      <c r="C77" s="7"/>
      <c r="D77" s="7"/>
      <c r="E77" s="7"/>
      <c r="F77" s="7"/>
      <c r="G77" s="7"/>
      <c r="H77" s="7"/>
      <c r="I77" s="7"/>
      <c r="J77" s="7"/>
      <c r="K77" s="7"/>
      <c r="L77" s="7"/>
      <c r="M77" s="7"/>
      <c r="N77" s="7"/>
      <c r="O77" s="58" t="s">
        <v>224</v>
      </c>
      <c r="P77" s="7"/>
      <c r="Q77" s="7"/>
      <c r="R77" s="7"/>
      <c r="S77" s="7"/>
      <c r="T77" s="7"/>
      <c r="U77" s="7"/>
      <c r="V77" s="7"/>
      <c r="W77" s="7"/>
      <c r="X77" s="7"/>
      <c r="Y77" s="7"/>
      <c r="Z77" s="7"/>
      <c r="AA77" s="7"/>
      <c r="AB77" s="7"/>
      <c r="AC77" s="7"/>
      <c r="AD77" s="7"/>
      <c r="AE77" s="7"/>
    </row>
    <row r="78" spans="1:31" ht="15" customHeight="1" x14ac:dyDescent="0.2">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row>
    <row r="79" spans="1:31" ht="15" customHeight="1" x14ac:dyDescent="0.2">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ht="15" customHeight="1" x14ac:dyDescent="0.2">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2:31" ht="15" customHeight="1" x14ac:dyDescent="0.2">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row>
    <row r="82" spans="2:31" ht="15" customHeight="1" x14ac:dyDescent="0.2">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2:31" ht="15" customHeight="1" x14ac:dyDescent="0.2">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4" spans="2:31" ht="15" customHeight="1" x14ac:dyDescent="0.2">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row>
    <row r="85" spans="2:31" ht="15" customHeight="1" x14ac:dyDescent="0.2">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row>
    <row r="86" spans="2:31" ht="15" customHeight="1" x14ac:dyDescent="0.2">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row>
    <row r="87" spans="2:31" ht="15" customHeight="1" x14ac:dyDescent="0.2">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row>
    <row r="88" spans="2:31" ht="15" customHeight="1" x14ac:dyDescent="0.2">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row>
    <row r="89" spans="2:31" ht="15" customHeight="1" x14ac:dyDescent="0.2">
      <c r="B89" s="89" t="s">
        <v>9</v>
      </c>
      <c r="C89" s="89"/>
      <c r="D89" s="89"/>
      <c r="E89" s="89"/>
      <c r="F89" s="89"/>
      <c r="G89" s="89"/>
      <c r="H89" s="89" t="s">
        <v>10</v>
      </c>
      <c r="I89" s="89"/>
      <c r="J89" s="89"/>
      <c r="K89" s="89"/>
      <c r="L89" s="89"/>
      <c r="M89" s="89"/>
      <c r="N89" s="89" t="s">
        <v>11</v>
      </c>
      <c r="O89" s="89"/>
      <c r="P89" s="89"/>
      <c r="Q89" s="89"/>
      <c r="R89" s="89"/>
      <c r="S89" s="89"/>
      <c r="T89" s="89" t="s">
        <v>12</v>
      </c>
      <c r="U89" s="89"/>
      <c r="V89" s="89"/>
      <c r="W89" s="89"/>
      <c r="X89" s="89"/>
      <c r="Y89" s="89"/>
      <c r="Z89" s="89" t="s">
        <v>13</v>
      </c>
      <c r="AA89" s="89"/>
      <c r="AB89" s="89"/>
      <c r="AC89" s="89"/>
      <c r="AD89" s="89"/>
      <c r="AE89" s="89"/>
    </row>
    <row r="90" spans="2:31" ht="15" customHeight="1" x14ac:dyDescent="0.2">
      <c r="B90" s="90" t="s">
        <v>248</v>
      </c>
      <c r="C90" s="90"/>
      <c r="D90" s="90"/>
      <c r="E90" s="90"/>
      <c r="F90" s="90"/>
      <c r="G90" s="90"/>
      <c r="H90" s="90" t="s">
        <v>14</v>
      </c>
      <c r="I90" s="90"/>
      <c r="J90" s="90"/>
      <c r="K90" s="90"/>
      <c r="L90" s="90"/>
      <c r="M90" s="90"/>
      <c r="N90" s="90" t="s">
        <v>14</v>
      </c>
      <c r="O90" s="90"/>
      <c r="P90" s="90"/>
      <c r="Q90" s="90"/>
      <c r="R90" s="90"/>
      <c r="S90" s="90"/>
      <c r="T90" s="90" t="s">
        <v>14</v>
      </c>
      <c r="U90" s="90"/>
      <c r="V90" s="90"/>
      <c r="W90" s="90"/>
      <c r="X90" s="90"/>
      <c r="Y90" s="90"/>
      <c r="Z90" s="90" t="s">
        <v>14</v>
      </c>
      <c r="AA90" s="90"/>
      <c r="AB90" s="90"/>
      <c r="AC90" s="90"/>
      <c r="AD90" s="90"/>
      <c r="AE90" s="90"/>
    </row>
  </sheetData>
  <mergeCells count="53">
    <mergeCell ref="E19:M19"/>
    <mergeCell ref="N19:R19"/>
    <mergeCell ref="S19:W19"/>
    <mergeCell ref="X19:AB19"/>
    <mergeCell ref="E18:M18"/>
    <mergeCell ref="N18:R18"/>
    <mergeCell ref="S18:W18"/>
    <mergeCell ref="X18:AB18"/>
    <mergeCell ref="E16:AB16"/>
    <mergeCell ref="E17:M17"/>
    <mergeCell ref="N17:R17"/>
    <mergeCell ref="S17:W17"/>
    <mergeCell ref="X17:AB17"/>
    <mergeCell ref="S14:W14"/>
    <mergeCell ref="N14:R14"/>
    <mergeCell ref="E14:M14"/>
    <mergeCell ref="X10:AB10"/>
    <mergeCell ref="X11:AB11"/>
    <mergeCell ref="X12:AB12"/>
    <mergeCell ref="X13:AB13"/>
    <mergeCell ref="X14:AB14"/>
    <mergeCell ref="N12:R12"/>
    <mergeCell ref="N13:R13"/>
    <mergeCell ref="S10:W10"/>
    <mergeCell ref="S11:W11"/>
    <mergeCell ref="S12:W12"/>
    <mergeCell ref="S13:W13"/>
    <mergeCell ref="B90:G90"/>
    <mergeCell ref="H90:M90"/>
    <mergeCell ref="N90:S90"/>
    <mergeCell ref="T90:Y90"/>
    <mergeCell ref="Z90:AE90"/>
    <mergeCell ref="B89:G89"/>
    <mergeCell ref="H89:M89"/>
    <mergeCell ref="N89:S89"/>
    <mergeCell ref="T89:Y89"/>
    <mergeCell ref="Z89:AE89"/>
    <mergeCell ref="A1:AF1"/>
    <mergeCell ref="B24:AE26"/>
    <mergeCell ref="B48:AE52"/>
    <mergeCell ref="B5:AE6"/>
    <mergeCell ref="B31:AE39"/>
    <mergeCell ref="E8:AB8"/>
    <mergeCell ref="E9:M9"/>
    <mergeCell ref="N9:R9"/>
    <mergeCell ref="S9:W9"/>
    <mergeCell ref="X9:AB9"/>
    <mergeCell ref="E10:M10"/>
    <mergeCell ref="E11:M11"/>
    <mergeCell ref="E12:M12"/>
    <mergeCell ref="E13:M13"/>
    <mergeCell ref="N10:R10"/>
    <mergeCell ref="N11:R11"/>
  </mergeCells>
  <dataValidations count="1">
    <dataValidation type="list" allowBlank="1" showInputMessage="1" showErrorMessage="1" sqref="B90:G90">
      <formula1>"Unmodified Template, Modified Template, Original Template"</formula1>
    </dataValidation>
  </dataValidations>
  <printOptions horizontalCentered="1"/>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Export'!$A$7:$A$35</xm:f>
          </x14:formula1>
          <xm:sqref>E10:M13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13"/>
  <sheetViews>
    <sheetView showGridLines="0" view="pageBreakPreview" zoomScaleNormal="100" zoomScaleSheetLayoutView="100" workbookViewId="0">
      <selection activeCell="L17" sqref="L17"/>
    </sheetView>
  </sheetViews>
  <sheetFormatPr defaultRowHeight="12.7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16384" width="9.33203125" style="1"/>
  </cols>
  <sheetData>
    <row r="1" spans="1:30" s="2" customFormat="1" ht="30" customHeight="1" x14ac:dyDescent="0.2">
      <c r="A1" s="102" t="str">
        <f>"AR No. "&amp;'Database Export'!A3&amp;" - Analysis"</f>
        <v>AR No. # - Analysis</v>
      </c>
      <c r="B1" s="102"/>
      <c r="C1" s="102"/>
      <c r="D1" s="102"/>
      <c r="E1" s="102"/>
      <c r="F1" s="102"/>
      <c r="G1" s="102"/>
      <c r="H1" s="61"/>
      <c r="I1" s="1"/>
      <c r="J1" s="1"/>
      <c r="K1" s="1"/>
      <c r="L1" s="1"/>
      <c r="M1" s="1"/>
      <c r="N1" s="1"/>
      <c r="O1" s="1"/>
      <c r="P1" s="1"/>
      <c r="Q1" s="1"/>
      <c r="R1" s="1"/>
      <c r="S1" s="1"/>
      <c r="T1" s="1"/>
      <c r="U1" s="1"/>
      <c r="V1" s="1"/>
      <c r="W1" s="1"/>
      <c r="X1" s="1"/>
      <c r="Y1" s="1"/>
      <c r="Z1" s="1"/>
      <c r="AA1" s="1"/>
      <c r="AB1" s="1"/>
      <c r="AC1" s="1"/>
      <c r="AD1" s="1"/>
    </row>
    <row r="2" spans="1:30" ht="15" customHeight="1" x14ac:dyDescent="0.2">
      <c r="B2" s="3"/>
      <c r="C2" s="3"/>
      <c r="D2" s="3"/>
    </row>
    <row r="3" spans="1:30" ht="15" customHeight="1" x14ac:dyDescent="0.2">
      <c r="A3" s="4" t="s">
        <v>235</v>
      </c>
      <c r="B3" s="8"/>
      <c r="C3" s="8"/>
      <c r="D3" s="8"/>
      <c r="E3" s="4"/>
      <c r="G3" s="4" t="s">
        <v>156</v>
      </c>
    </row>
    <row r="4" spans="1:30" ht="15" customHeight="1" x14ac:dyDescent="0.25">
      <c r="A4" s="9" t="s">
        <v>229</v>
      </c>
      <c r="B4" s="10"/>
      <c r="C4" s="10"/>
      <c r="D4" s="10"/>
      <c r="E4" s="9"/>
      <c r="G4" s="48" t="s">
        <v>232</v>
      </c>
    </row>
    <row r="5" spans="1:30" ht="15" customHeight="1" x14ac:dyDescent="0.2">
      <c r="A5" s="6" t="s">
        <v>227</v>
      </c>
      <c r="B5" s="12" t="s">
        <v>209</v>
      </c>
      <c r="C5" s="62">
        <v>5</v>
      </c>
      <c r="D5" s="11" t="s">
        <v>190</v>
      </c>
      <c r="E5" s="13" t="s">
        <v>160</v>
      </c>
      <c r="G5" s="51"/>
    </row>
    <row r="6" spans="1:30" ht="15" customHeight="1" x14ac:dyDescent="0.2">
      <c r="A6" s="6" t="s">
        <v>171</v>
      </c>
      <c r="B6" s="12" t="s">
        <v>230</v>
      </c>
      <c r="C6" s="63">
        <v>89</v>
      </c>
      <c r="D6" s="11" t="s">
        <v>208</v>
      </c>
      <c r="E6" s="13" t="s">
        <v>160</v>
      </c>
      <c r="G6" s="51"/>
    </row>
    <row r="7" spans="1:30" ht="15" customHeight="1" x14ac:dyDescent="0.25">
      <c r="A7" s="49" t="s">
        <v>172</v>
      </c>
      <c r="B7" s="12" t="s">
        <v>231</v>
      </c>
      <c r="C7" s="64">
        <v>9.8000000000000004E-2</v>
      </c>
      <c r="D7" s="11"/>
      <c r="E7" s="13" t="s">
        <v>160</v>
      </c>
      <c r="G7" s="48" t="s">
        <v>233</v>
      </c>
    </row>
    <row r="8" spans="1:30" ht="15" customHeight="1" x14ac:dyDescent="0.2">
      <c r="A8" s="6" t="s">
        <v>229</v>
      </c>
      <c r="B8" s="12" t="s">
        <v>210</v>
      </c>
      <c r="C8" s="52">
        <f>C5*C6*(1+C7)*12</f>
        <v>5863.32</v>
      </c>
      <c r="D8" s="11" t="s">
        <v>242</v>
      </c>
      <c r="E8" s="13" t="s">
        <v>161</v>
      </c>
    </row>
    <row r="9" spans="1:30" ht="15" customHeight="1" x14ac:dyDescent="0.25">
      <c r="A9" s="9" t="s">
        <v>212</v>
      </c>
      <c r="B9" s="10"/>
      <c r="C9" s="10"/>
      <c r="D9" s="10"/>
      <c r="E9" s="9"/>
      <c r="G9" s="48" t="s">
        <v>234</v>
      </c>
    </row>
    <row r="10" spans="1:30" ht="15" customHeight="1" x14ac:dyDescent="0.2">
      <c r="A10" s="6" t="s">
        <v>173</v>
      </c>
      <c r="B10" s="12" t="s">
        <v>184</v>
      </c>
      <c r="C10" s="65">
        <v>0.8</v>
      </c>
      <c r="D10" s="11"/>
      <c r="E10" s="13" t="s">
        <v>160</v>
      </c>
    </row>
    <row r="11" spans="1:30" ht="15" customHeight="1" x14ac:dyDescent="0.2">
      <c r="A11" s="49" t="s">
        <v>211</v>
      </c>
      <c r="B11" s="12" t="s">
        <v>214</v>
      </c>
      <c r="C11" s="57">
        <f>C5-(C5*C10)</f>
        <v>1</v>
      </c>
      <c r="D11" s="11" t="s">
        <v>190</v>
      </c>
      <c r="E11" s="13" t="s">
        <v>162</v>
      </c>
    </row>
    <row r="12" spans="1:30" ht="15" customHeight="1" x14ac:dyDescent="0.2">
      <c r="A12" s="6" t="s">
        <v>212</v>
      </c>
      <c r="B12" s="12" t="s">
        <v>213</v>
      </c>
      <c r="C12" s="52">
        <f>C11*C6*(1+C7)*12</f>
        <v>1172.6640000000002</v>
      </c>
      <c r="D12" s="11" t="s">
        <v>242</v>
      </c>
      <c r="E12" s="13" t="s">
        <v>193</v>
      </c>
      <c r="G12" s="48" t="s">
        <v>238</v>
      </c>
    </row>
    <row r="13" spans="1:30" ht="15" customHeight="1" x14ac:dyDescent="0.2">
      <c r="B13" s="3"/>
      <c r="C13" s="3"/>
      <c r="D13" s="3"/>
    </row>
    <row r="14" spans="1:30" ht="15" customHeight="1" x14ac:dyDescent="0.2">
      <c r="A14" s="4" t="s">
        <v>236</v>
      </c>
      <c r="B14" s="8"/>
      <c r="C14" s="8"/>
      <c r="D14" s="8"/>
      <c r="E14" s="4"/>
    </row>
    <row r="15" spans="1:30" ht="15" customHeight="1" x14ac:dyDescent="0.2">
      <c r="A15" s="9" t="s">
        <v>157</v>
      </c>
      <c r="B15" s="10"/>
      <c r="C15" s="10"/>
      <c r="D15" s="10"/>
      <c r="E15" s="9"/>
      <c r="G15" s="48" t="s">
        <v>200</v>
      </c>
    </row>
    <row r="16" spans="1:30" ht="15" customHeight="1" x14ac:dyDescent="0.2">
      <c r="A16" s="6" t="s">
        <v>174</v>
      </c>
      <c r="B16" s="12" t="s">
        <v>218</v>
      </c>
      <c r="C16" s="66">
        <v>15</v>
      </c>
      <c r="D16" s="11" t="s">
        <v>191</v>
      </c>
      <c r="E16" s="13" t="s">
        <v>158</v>
      </c>
    </row>
    <row r="17" spans="1:7" ht="15" customHeight="1" x14ac:dyDescent="0.25">
      <c r="A17" s="6" t="s">
        <v>175</v>
      </c>
      <c r="B17" s="12" t="s">
        <v>219</v>
      </c>
      <c r="C17" s="65">
        <v>0.92</v>
      </c>
      <c r="D17" s="11"/>
      <c r="E17" s="13" t="s">
        <v>158</v>
      </c>
      <c r="G17" s="48" t="s">
        <v>203</v>
      </c>
    </row>
    <row r="18" spans="1:7" ht="15" customHeight="1" x14ac:dyDescent="0.2">
      <c r="A18" s="6" t="s">
        <v>237</v>
      </c>
      <c r="B18" s="12" t="s">
        <v>182</v>
      </c>
      <c r="C18" s="53">
        <f>C16*C17*0.7457</f>
        <v>10.290660000000001</v>
      </c>
      <c r="D18" s="11" t="s">
        <v>164</v>
      </c>
      <c r="E18" s="13" t="s">
        <v>194</v>
      </c>
    </row>
    <row r="19" spans="1:7" ht="15" customHeight="1" x14ac:dyDescent="0.25">
      <c r="A19" s="9" t="s">
        <v>168</v>
      </c>
      <c r="B19" s="10"/>
      <c r="C19" s="10"/>
      <c r="D19" s="10"/>
      <c r="E19" s="9"/>
      <c r="G19" s="48" t="s">
        <v>204</v>
      </c>
    </row>
    <row r="20" spans="1:7" ht="15" customHeight="1" x14ac:dyDescent="0.2">
      <c r="A20" s="6" t="s">
        <v>185</v>
      </c>
      <c r="B20" s="12" t="s">
        <v>217</v>
      </c>
      <c r="C20" s="66">
        <v>95</v>
      </c>
      <c r="D20" s="11" t="s">
        <v>245</v>
      </c>
      <c r="E20" s="13" t="s">
        <v>163</v>
      </c>
    </row>
    <row r="21" spans="1:7" ht="15" customHeight="1" x14ac:dyDescent="0.2">
      <c r="A21" s="6" t="s">
        <v>176</v>
      </c>
      <c r="B21" s="12" t="s">
        <v>183</v>
      </c>
      <c r="C21" s="14">
        <f>C20*C18</f>
        <v>977.61270000000013</v>
      </c>
      <c r="D21" s="11" t="s">
        <v>243</v>
      </c>
      <c r="E21" s="13" t="s">
        <v>195</v>
      </c>
    </row>
    <row r="22" spans="1:7" ht="15" customHeight="1" x14ac:dyDescent="0.2">
      <c r="A22" s="49" t="s">
        <v>165</v>
      </c>
      <c r="B22" s="12" t="s">
        <v>215</v>
      </c>
      <c r="C22" s="67">
        <v>7.2989999999999999E-2</v>
      </c>
      <c r="D22" s="11" t="s">
        <v>192</v>
      </c>
      <c r="E22" s="13" t="s">
        <v>159</v>
      </c>
      <c r="G22" s="48" t="s">
        <v>201</v>
      </c>
    </row>
    <row r="23" spans="1:7" ht="15" customHeight="1" x14ac:dyDescent="0.2">
      <c r="A23" s="49" t="s">
        <v>177</v>
      </c>
      <c r="B23" s="12" t="s">
        <v>187</v>
      </c>
      <c r="C23" s="54">
        <f>C22*C21</f>
        <v>71.355950973000006</v>
      </c>
      <c r="D23" s="11" t="s">
        <v>242</v>
      </c>
      <c r="E23" s="13" t="s">
        <v>196</v>
      </c>
      <c r="G23" s="48"/>
    </row>
    <row r="24" spans="1:7" ht="15" customHeight="1" x14ac:dyDescent="0.2">
      <c r="A24" s="9" t="s">
        <v>169</v>
      </c>
      <c r="B24" s="10"/>
      <c r="C24" s="10"/>
      <c r="D24" s="10"/>
      <c r="E24" s="9"/>
      <c r="G24" s="48" t="s">
        <v>202</v>
      </c>
    </row>
    <row r="25" spans="1:7" ht="15" customHeight="1" x14ac:dyDescent="0.2">
      <c r="A25" s="49" t="s">
        <v>166</v>
      </c>
      <c r="B25" s="12" t="s">
        <v>216</v>
      </c>
      <c r="C25" s="68">
        <v>4.8</v>
      </c>
      <c r="D25" s="11" t="s">
        <v>246</v>
      </c>
      <c r="E25" s="13" t="s">
        <v>159</v>
      </c>
      <c r="G25" s="51"/>
    </row>
    <row r="26" spans="1:7" ht="15" customHeight="1" x14ac:dyDescent="0.2">
      <c r="A26" s="49" t="s">
        <v>178</v>
      </c>
      <c r="B26" s="12" t="s">
        <v>186</v>
      </c>
      <c r="C26" s="54">
        <f>C25*12*C18</f>
        <v>592.74201600000004</v>
      </c>
      <c r="D26" s="11" t="s">
        <v>242</v>
      </c>
      <c r="E26" s="13" t="s">
        <v>197</v>
      </c>
    </row>
    <row r="27" spans="1:7" ht="15" customHeight="1" x14ac:dyDescent="0.2">
      <c r="G27" s="4" t="s">
        <v>205</v>
      </c>
    </row>
    <row r="28" spans="1:7" ht="15" customHeight="1" x14ac:dyDescent="0.2">
      <c r="A28" s="4" t="s">
        <v>37</v>
      </c>
      <c r="B28" s="8"/>
      <c r="C28" s="8"/>
      <c r="D28" s="8"/>
      <c r="E28" s="4"/>
      <c r="G28" s="103" t="s">
        <v>239</v>
      </c>
    </row>
    <row r="29" spans="1:7" ht="15" customHeight="1" x14ac:dyDescent="0.2">
      <c r="A29" s="49" t="s">
        <v>179</v>
      </c>
      <c r="B29" s="12" t="s">
        <v>189</v>
      </c>
      <c r="C29" s="63">
        <v>11000</v>
      </c>
      <c r="D29" s="11"/>
      <c r="E29" s="13" t="s">
        <v>223</v>
      </c>
      <c r="G29" s="103"/>
    </row>
    <row r="30" spans="1:7" ht="15" customHeight="1" x14ac:dyDescent="0.2">
      <c r="A30" s="49" t="s">
        <v>180</v>
      </c>
      <c r="B30" s="12" t="s">
        <v>188</v>
      </c>
      <c r="C30" s="63">
        <v>3500</v>
      </c>
      <c r="D30" s="11"/>
      <c r="E30" s="13" t="s">
        <v>223</v>
      </c>
      <c r="G30" s="103" t="s">
        <v>206</v>
      </c>
    </row>
    <row r="31" spans="1:7" ht="15" customHeight="1" x14ac:dyDescent="0.2">
      <c r="G31" s="103"/>
    </row>
    <row r="32" spans="1:7" ht="15" customHeight="1" x14ac:dyDescent="0.2">
      <c r="A32" s="4" t="s">
        <v>170</v>
      </c>
      <c r="B32" s="8"/>
      <c r="C32" s="8"/>
      <c r="D32" s="8"/>
      <c r="E32" s="4"/>
      <c r="G32" s="106" t="s">
        <v>240</v>
      </c>
    </row>
    <row r="33" spans="1:7" ht="15" customHeight="1" x14ac:dyDescent="0.2">
      <c r="A33" s="49" t="s">
        <v>7</v>
      </c>
      <c r="B33" s="12" t="s">
        <v>222</v>
      </c>
      <c r="C33" s="54">
        <f>(C8-C12)-(C23+C26)</f>
        <v>4026.5580330269991</v>
      </c>
      <c r="D33" s="11" t="s">
        <v>242</v>
      </c>
      <c r="E33" s="13" t="s">
        <v>198</v>
      </c>
      <c r="G33" s="106"/>
    </row>
    <row r="34" spans="1:7" ht="15" customHeight="1" x14ac:dyDescent="0.2">
      <c r="A34" s="49" t="s">
        <v>181</v>
      </c>
      <c r="B34" s="12" t="s">
        <v>221</v>
      </c>
      <c r="C34" s="54">
        <f>C29+C30</f>
        <v>14500</v>
      </c>
      <c r="D34" s="11"/>
      <c r="E34" s="13" t="s">
        <v>199</v>
      </c>
      <c r="G34" s="106"/>
    </row>
    <row r="35" spans="1:7" ht="15" customHeight="1" x14ac:dyDescent="0.2">
      <c r="A35" s="49" t="s">
        <v>40</v>
      </c>
      <c r="B35" s="12" t="s">
        <v>220</v>
      </c>
      <c r="C35" s="53">
        <f>C34/C33</f>
        <v>3.6010905296947882</v>
      </c>
      <c r="D35" s="11" t="s">
        <v>244</v>
      </c>
      <c r="E35" s="13"/>
      <c r="G35" s="106"/>
    </row>
    <row r="36" spans="1:7" ht="15" customHeight="1" x14ac:dyDescent="0.2">
      <c r="G36" s="106"/>
    </row>
    <row r="37" spans="1:7" ht="15" customHeight="1" x14ac:dyDescent="0.2">
      <c r="A37" s="4" t="s">
        <v>207</v>
      </c>
      <c r="B37" s="4"/>
      <c r="C37" s="4"/>
      <c r="D37" s="4"/>
      <c r="E37" s="4"/>
    </row>
    <row r="38" spans="1:7" ht="15" customHeight="1" x14ac:dyDescent="0.2">
      <c r="A38" s="104" t="s">
        <v>228</v>
      </c>
      <c r="B38" s="104"/>
      <c r="C38" s="104"/>
      <c r="D38" s="104"/>
      <c r="E38" s="104"/>
    </row>
    <row r="39" spans="1:7" ht="15" customHeight="1" x14ac:dyDescent="0.2">
      <c r="A39" s="105" t="s">
        <v>241</v>
      </c>
      <c r="B39" s="105"/>
      <c r="C39" s="105"/>
      <c r="D39" s="105"/>
      <c r="E39" s="105"/>
    </row>
    <row r="40" spans="1:7" ht="15" customHeight="1" x14ac:dyDescent="0.2"/>
    <row r="41" spans="1:7" ht="15" customHeight="1" x14ac:dyDescent="0.2"/>
    <row r="42" spans="1:7" ht="15" customHeight="1" x14ac:dyDescent="0.2"/>
    <row r="43" spans="1:7" ht="15" customHeight="1" x14ac:dyDescent="0.2"/>
    <row r="44" spans="1:7" ht="15" customHeight="1" x14ac:dyDescent="0.2"/>
    <row r="45" spans="1:7" ht="15" customHeight="1" x14ac:dyDescent="0.2"/>
    <row r="46" spans="1:7" ht="15" customHeight="1" x14ac:dyDescent="0.2"/>
    <row r="47" spans="1:7" ht="15" customHeight="1" x14ac:dyDescent="0.2"/>
    <row r="48" spans="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sheetData>
  <sheetProtection selectLockedCells="1"/>
  <mergeCells count="6">
    <mergeCell ref="A1:G1"/>
    <mergeCell ref="G30:G31"/>
    <mergeCell ref="A38:E38"/>
    <mergeCell ref="A39:E39"/>
    <mergeCell ref="G28:G29"/>
    <mergeCell ref="G32:G36"/>
  </mergeCells>
  <printOptions horizontalCentered="1"/>
  <pageMargins left="0.25" right="0.25" top="0.75" bottom="0.75" header="0.3" footer="0.3"/>
  <pageSetup orientation="portrait" r:id="rId1"/>
  <drawing r:id="rId2"/>
  <legacyDrawing r:id="rId3"/>
  <oleObjects>
    <mc:AlternateContent xmlns:mc="http://schemas.openxmlformats.org/markup-compatibility/2006">
      <mc:Choice Requires="x14">
        <oleObject progId="Equation.DSMT4" shapeId="3073" r:id="rId4">
          <objectPr defaultSize="0" autoPict="0" r:id="rId5">
            <anchor moveWithCells="1">
              <from>
                <xdr:col>6</xdr:col>
                <xdr:colOff>228600</xdr:colOff>
                <xdr:row>4</xdr:row>
                <xdr:rowOff>9525</xdr:rowOff>
              </from>
              <to>
                <xdr:col>6</xdr:col>
                <xdr:colOff>1895475</xdr:colOff>
                <xdr:row>6</xdr:row>
                <xdr:rowOff>9525</xdr:rowOff>
              </to>
            </anchor>
          </objectPr>
        </oleObject>
      </mc:Choice>
      <mc:Fallback>
        <oleObject progId="Equation.DSMT4" shapeId="3073" r:id="rId4"/>
      </mc:Fallback>
    </mc:AlternateContent>
    <mc:AlternateContent xmlns:mc="http://schemas.openxmlformats.org/markup-compatibility/2006">
      <mc:Choice Requires="x14">
        <oleObject progId="Equation.DSMT4" shapeId="3083" r:id="rId6">
          <objectPr defaultSize="0" autoPict="0" r:id="rId7">
            <anchor moveWithCells="1">
              <from>
                <xdr:col>6</xdr:col>
                <xdr:colOff>714375</xdr:colOff>
                <xdr:row>7</xdr:row>
                <xdr:rowOff>19050</xdr:rowOff>
              </from>
              <to>
                <xdr:col>6</xdr:col>
                <xdr:colOff>1323975</xdr:colOff>
                <xdr:row>8</xdr:row>
                <xdr:rowOff>19050</xdr:rowOff>
              </to>
            </anchor>
          </objectPr>
        </oleObject>
      </mc:Choice>
      <mc:Fallback>
        <oleObject progId="Equation.DSMT4" shapeId="3083" r:id="rId6"/>
      </mc:Fallback>
    </mc:AlternateContent>
    <mc:AlternateContent xmlns:mc="http://schemas.openxmlformats.org/markup-compatibility/2006">
      <mc:Choice Requires="x14">
        <oleObject progId="Equation.DSMT4" shapeId="3085" r:id="rId8">
          <objectPr defaultSize="0" autoPict="0" r:id="rId9">
            <anchor moveWithCells="1">
              <from>
                <xdr:col>6</xdr:col>
                <xdr:colOff>542925</xdr:colOff>
                <xdr:row>12</xdr:row>
                <xdr:rowOff>9525</xdr:rowOff>
              </from>
              <to>
                <xdr:col>6</xdr:col>
                <xdr:colOff>1571625</xdr:colOff>
                <xdr:row>14</xdr:row>
                <xdr:rowOff>9525</xdr:rowOff>
              </to>
            </anchor>
          </objectPr>
        </oleObject>
      </mc:Choice>
      <mc:Fallback>
        <oleObject progId="Equation.DSMT4" shapeId="3085" r:id="rId8"/>
      </mc:Fallback>
    </mc:AlternateContent>
    <mc:AlternateContent xmlns:mc="http://schemas.openxmlformats.org/markup-compatibility/2006">
      <mc:Choice Requires="x14">
        <oleObject progId="Equation.DSMT4" shapeId="3086" r:id="rId10">
          <objectPr defaultSize="0" autoPict="0" r:id="rId11">
            <anchor moveWithCells="1">
              <from>
                <xdr:col>6</xdr:col>
                <xdr:colOff>847725</xdr:colOff>
                <xdr:row>15</xdr:row>
                <xdr:rowOff>47625</xdr:rowOff>
              </from>
              <to>
                <xdr:col>6</xdr:col>
                <xdr:colOff>1276350</xdr:colOff>
                <xdr:row>16</xdr:row>
                <xdr:rowOff>9525</xdr:rowOff>
              </to>
            </anchor>
          </objectPr>
        </oleObject>
      </mc:Choice>
      <mc:Fallback>
        <oleObject progId="Equation.DSMT4" shapeId="3086" r:id="rId10"/>
      </mc:Fallback>
    </mc:AlternateContent>
    <mc:AlternateContent xmlns:mc="http://schemas.openxmlformats.org/markup-compatibility/2006">
      <mc:Choice Requires="x14">
        <oleObject progId="Equation.DSMT4" shapeId="3087" r:id="rId12">
          <objectPr defaultSize="0" autoPict="0" r:id="rId13">
            <anchor moveWithCells="1">
              <from>
                <xdr:col>6</xdr:col>
                <xdr:colOff>847725</xdr:colOff>
                <xdr:row>17</xdr:row>
                <xdr:rowOff>9525</xdr:rowOff>
              </from>
              <to>
                <xdr:col>6</xdr:col>
                <xdr:colOff>1276350</xdr:colOff>
                <xdr:row>18</xdr:row>
                <xdr:rowOff>9525</xdr:rowOff>
              </to>
            </anchor>
          </objectPr>
        </oleObject>
      </mc:Choice>
      <mc:Fallback>
        <oleObject progId="Equation.DSMT4" shapeId="3087" r:id="rId12"/>
      </mc:Fallback>
    </mc:AlternateContent>
    <mc:AlternateContent xmlns:mc="http://schemas.openxmlformats.org/markup-compatibility/2006">
      <mc:Choice Requires="x14">
        <oleObject progId="Equation.DSMT4" shapeId="3088" r:id="rId14">
          <objectPr defaultSize="0" autoPict="0" r:id="rId15">
            <anchor moveWithCells="1">
              <from>
                <xdr:col>6</xdr:col>
                <xdr:colOff>523875</xdr:colOff>
                <xdr:row>19</xdr:row>
                <xdr:rowOff>9525</xdr:rowOff>
              </from>
              <to>
                <xdr:col>6</xdr:col>
                <xdr:colOff>1600200</xdr:colOff>
                <xdr:row>21</xdr:row>
                <xdr:rowOff>9525</xdr:rowOff>
              </to>
            </anchor>
          </objectPr>
        </oleObject>
      </mc:Choice>
      <mc:Fallback>
        <oleObject progId="Equation.DSMT4" shapeId="3088" r:id="rId14"/>
      </mc:Fallback>
    </mc:AlternateContent>
    <mc:AlternateContent xmlns:mc="http://schemas.openxmlformats.org/markup-compatibility/2006">
      <mc:Choice Requires="x14">
        <oleObject progId="Equation.DSMT4" shapeId="3089" r:id="rId16">
          <objectPr defaultSize="0" autoPict="0" r:id="rId17">
            <anchor moveWithCells="1">
              <from>
                <xdr:col>6</xdr:col>
                <xdr:colOff>476250</xdr:colOff>
                <xdr:row>22</xdr:row>
                <xdr:rowOff>19050</xdr:rowOff>
              </from>
              <to>
                <xdr:col>6</xdr:col>
                <xdr:colOff>1647825</xdr:colOff>
                <xdr:row>23</xdr:row>
                <xdr:rowOff>28575</xdr:rowOff>
              </to>
            </anchor>
          </objectPr>
        </oleObject>
      </mc:Choice>
      <mc:Fallback>
        <oleObject progId="Equation.DSMT4" shapeId="3089" r:id="rId16"/>
      </mc:Fallback>
    </mc:AlternateContent>
    <mc:AlternateContent xmlns:mc="http://schemas.openxmlformats.org/markup-compatibility/2006">
      <mc:Choice Requires="x14">
        <oleObject progId="Equation.DSMT4" shapeId="3112" r:id="rId18">
          <objectPr defaultSize="0" autoPict="0" r:id="rId19">
            <anchor moveWithCells="1">
              <from>
                <xdr:col>6</xdr:col>
                <xdr:colOff>228600</xdr:colOff>
                <xdr:row>9</xdr:row>
                <xdr:rowOff>9525</xdr:rowOff>
              </from>
              <to>
                <xdr:col>6</xdr:col>
                <xdr:colOff>1895475</xdr:colOff>
                <xdr:row>11</xdr:row>
                <xdr:rowOff>9525</xdr:rowOff>
              </to>
            </anchor>
          </objectPr>
        </oleObject>
      </mc:Choice>
      <mc:Fallback>
        <oleObject progId="Equation.DSMT4" shapeId="3112" r:id="rId18"/>
      </mc:Fallback>
    </mc:AlternateContent>
    <mc:AlternateContent xmlns:mc="http://schemas.openxmlformats.org/markup-compatibility/2006">
      <mc:Choice Requires="x14">
        <oleObject progId="Equation.DSMT4" shapeId="3113" r:id="rId20">
          <objectPr defaultSize="0" autoPict="0" r:id="rId21">
            <anchor moveWithCells="1">
              <from>
                <xdr:col>6</xdr:col>
                <xdr:colOff>828675</xdr:colOff>
                <xdr:row>24</xdr:row>
                <xdr:rowOff>19050</xdr:rowOff>
              </from>
              <to>
                <xdr:col>6</xdr:col>
                <xdr:colOff>1295400</xdr:colOff>
                <xdr:row>25</xdr:row>
                <xdr:rowOff>19050</xdr:rowOff>
              </to>
            </anchor>
          </objectPr>
        </oleObject>
      </mc:Choice>
      <mc:Fallback>
        <oleObject progId="Equation.DSMT4" shapeId="3113" r:id="rId20"/>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showGridLines="0" tabSelected="1" view="pageBreakPreview" zoomScale="103" zoomScaleNormal="100" zoomScaleSheetLayoutView="47" workbookViewId="0">
      <selection activeCell="I24" sqref="I24"/>
    </sheetView>
  </sheetViews>
  <sheetFormatPr defaultRowHeight="12.75" x14ac:dyDescent="0.2"/>
  <cols>
    <col min="1" max="4" width="16.6640625" style="1" customWidth="1"/>
    <col min="5" max="5" width="41.6640625" style="1" customWidth="1"/>
    <col min="6" max="6" width="16.1640625" style="1" customWidth="1"/>
    <col min="7" max="7" width="4" style="1" customWidth="1"/>
    <col min="8" max="8" width="23.6640625" style="1" customWidth="1"/>
    <col min="9" max="9" width="6.6640625" style="1" customWidth="1"/>
    <col min="10" max="10" width="10.83203125" style="1" customWidth="1"/>
    <col min="11" max="12" width="10" style="1" customWidth="1"/>
    <col min="13" max="13" width="1.6640625" style="1" customWidth="1"/>
    <col min="14" max="14" width="47" style="1" customWidth="1"/>
    <col min="15" max="27" width="9.33203125" style="1"/>
    <col min="28" max="28" width="33.5" style="1" bestFit="1" customWidth="1"/>
    <col min="29" max="29" width="33.5" style="1" customWidth="1"/>
    <col min="30" max="30" width="25" style="1" bestFit="1" customWidth="1"/>
    <col min="31" max="31" width="27.6640625" style="1" bestFit="1" customWidth="1"/>
    <col min="32" max="32" width="12.6640625" style="1" bestFit="1" customWidth="1"/>
    <col min="33" max="34" width="18.83203125" style="1" bestFit="1" customWidth="1"/>
    <col min="35" max="35" width="15.33203125" style="1" bestFit="1" customWidth="1"/>
    <col min="36" max="36" width="9.33203125" style="1"/>
    <col min="37" max="37" width="12.5" style="1" bestFit="1" customWidth="1"/>
    <col min="38" max="16384" width="9.33203125" style="1"/>
  </cols>
  <sheetData>
    <row r="1" spans="1:43" ht="30" customHeight="1" x14ac:dyDescent="0.2">
      <c r="A1" s="107" t="str">
        <f>"3 - AR No. "&amp;'Database Export'!A3&amp;" - Incentives"</f>
        <v>3 - AR No. # - Incentives</v>
      </c>
      <c r="B1" s="108"/>
      <c r="C1" s="108"/>
      <c r="D1" s="108"/>
      <c r="E1" s="108"/>
      <c r="F1" s="109"/>
      <c r="G1" s="109"/>
      <c r="W1" s="110"/>
      <c r="X1" s="110"/>
      <c r="Y1" s="110"/>
      <c r="Z1" s="110"/>
      <c r="AA1" s="110"/>
      <c r="AB1" s="110"/>
      <c r="AC1" s="110"/>
      <c r="AD1" s="110"/>
      <c r="AE1" s="110"/>
      <c r="AF1" s="110"/>
      <c r="AG1" s="110"/>
      <c r="AH1" s="110"/>
      <c r="AI1" s="110"/>
      <c r="AJ1" s="110"/>
      <c r="AK1" s="110"/>
      <c r="AL1" s="110"/>
      <c r="AM1" s="110"/>
      <c r="AN1" s="110"/>
    </row>
    <row r="2" spans="1:43" s="74" customFormat="1" ht="15" customHeight="1" x14ac:dyDescent="0.2">
      <c r="A2" s="111" t="str">
        <f>Narrative!A1</f>
        <v>3 - AR No. # - Waste Compactor</v>
      </c>
      <c r="B2" s="112"/>
      <c r="C2" s="112"/>
      <c r="D2" s="112"/>
      <c r="E2" s="112"/>
      <c r="F2" s="113"/>
      <c r="G2" s="113"/>
      <c r="I2" s="1"/>
      <c r="J2" s="1"/>
      <c r="K2" s="1"/>
      <c r="L2" s="1"/>
      <c r="M2" s="1"/>
      <c r="N2" s="1"/>
      <c r="O2" s="1"/>
      <c r="P2" s="1"/>
      <c r="Q2" s="1"/>
      <c r="R2" s="1"/>
      <c r="S2" s="1"/>
      <c r="T2" s="1"/>
      <c r="U2" s="1"/>
      <c r="V2" s="1"/>
      <c r="W2" s="110"/>
      <c r="X2" s="110"/>
      <c r="Y2" s="110"/>
      <c r="Z2" s="110"/>
      <c r="AA2" s="110"/>
      <c r="AB2" s="110"/>
      <c r="AC2" s="110"/>
      <c r="AD2" s="110"/>
      <c r="AE2" s="110"/>
      <c r="AF2" s="110"/>
      <c r="AG2" s="110"/>
      <c r="AH2" s="110"/>
      <c r="AI2" s="110"/>
      <c r="AJ2" s="110"/>
      <c r="AK2" s="110"/>
      <c r="AL2" s="110"/>
      <c r="AM2" s="110"/>
      <c r="AN2" s="110"/>
      <c r="AO2" s="110"/>
      <c r="AP2" s="1"/>
      <c r="AQ2" s="1"/>
    </row>
    <row r="3" spans="1:43" ht="15" customHeight="1" x14ac:dyDescent="0.2">
      <c r="A3" s="4" t="s">
        <v>249</v>
      </c>
      <c r="B3" s="8"/>
      <c r="C3" s="4"/>
      <c r="D3" s="4"/>
      <c r="E3" s="4"/>
      <c r="H3" s="114"/>
      <c r="W3" s="110"/>
      <c r="X3" s="110"/>
      <c r="Y3" s="110"/>
      <c r="Z3" s="110"/>
      <c r="AA3" s="110"/>
      <c r="AB3" s="110"/>
      <c r="AC3" s="110"/>
      <c r="AD3" s="110"/>
      <c r="AE3" s="110"/>
      <c r="AF3" s="110"/>
      <c r="AG3" s="110"/>
      <c r="AH3" s="110"/>
      <c r="AI3" s="110"/>
      <c r="AJ3" s="110"/>
      <c r="AK3" s="110"/>
      <c r="AL3" s="110"/>
      <c r="AM3" s="110"/>
      <c r="AN3" s="110"/>
      <c r="AO3" s="110"/>
    </row>
    <row r="4" spans="1:43" ht="15" customHeight="1" x14ac:dyDescent="0.2">
      <c r="A4" s="75" t="s">
        <v>37</v>
      </c>
      <c r="C4" s="115">
        <f>Analysis!C34</f>
        <v>14500</v>
      </c>
      <c r="G4" s="116" t="s">
        <v>250</v>
      </c>
      <c r="H4" s="116"/>
      <c r="I4" s="116"/>
      <c r="J4" s="116"/>
      <c r="K4" s="116"/>
      <c r="L4" s="116"/>
      <c r="M4" s="116"/>
      <c r="N4" s="116"/>
      <c r="W4" s="117"/>
      <c r="X4" s="110"/>
      <c r="Y4" s="110"/>
      <c r="Z4" s="110"/>
      <c r="AA4" s="110"/>
      <c r="AB4" s="110"/>
      <c r="AC4" s="110"/>
      <c r="AD4" s="110"/>
      <c r="AE4" s="110"/>
      <c r="AF4" s="110"/>
      <c r="AG4" s="110"/>
      <c r="AH4" s="110"/>
      <c r="AI4" s="110"/>
      <c r="AJ4" s="110"/>
      <c r="AK4" s="110"/>
      <c r="AL4" s="110"/>
      <c r="AM4" s="110"/>
      <c r="AN4" s="110"/>
    </row>
    <row r="5" spans="1:43" ht="15" customHeight="1" x14ac:dyDescent="0.2">
      <c r="A5" s="75" t="s">
        <v>251</v>
      </c>
      <c r="C5" s="115">
        <f>Analysis!C33</f>
        <v>4026.5580330269991</v>
      </c>
      <c r="D5" s="118" t="s">
        <v>252</v>
      </c>
      <c r="G5" s="119" t="s">
        <v>253</v>
      </c>
      <c r="H5" s="120" t="s">
        <v>254</v>
      </c>
      <c r="I5" s="121" t="s">
        <v>255</v>
      </c>
      <c r="J5" s="121"/>
      <c r="K5" s="121"/>
      <c r="L5" s="121"/>
      <c r="M5" s="121"/>
      <c r="N5" s="121"/>
      <c r="O5" s="122"/>
      <c r="P5" s="122"/>
      <c r="Q5" s="122"/>
      <c r="R5" s="122"/>
      <c r="S5" s="122"/>
      <c r="T5" s="122"/>
      <c r="U5" s="122"/>
      <c r="V5" s="122"/>
      <c r="W5" s="122"/>
      <c r="X5" s="122"/>
      <c r="Y5" s="122"/>
      <c r="Z5" s="122"/>
      <c r="AA5" s="122"/>
      <c r="AB5" s="122"/>
      <c r="AC5" s="122"/>
      <c r="AD5" s="122"/>
      <c r="AE5" s="122"/>
      <c r="AF5" s="122"/>
      <c r="AG5" s="122"/>
      <c r="AH5" s="122"/>
      <c r="AI5" s="122"/>
      <c r="AJ5" s="122"/>
      <c r="AK5" s="110"/>
      <c r="AL5" s="110"/>
      <c r="AM5" s="110"/>
      <c r="AN5" s="110"/>
    </row>
    <row r="6" spans="1:43" ht="15" customHeight="1" x14ac:dyDescent="0.2">
      <c r="A6" s="75" t="s">
        <v>256</v>
      </c>
      <c r="C6" s="57">
        <f>C4/C5</f>
        <v>3.6010905296947882</v>
      </c>
      <c r="D6" s="118" t="s">
        <v>257</v>
      </c>
      <c r="F6" s="123"/>
      <c r="G6" s="119" t="s">
        <v>253</v>
      </c>
      <c r="H6" s="124" t="s">
        <v>258</v>
      </c>
      <c r="I6" s="121" t="s">
        <v>259</v>
      </c>
      <c r="J6" s="121"/>
      <c r="K6" s="121"/>
      <c r="L6" s="121"/>
      <c r="M6" s="121"/>
      <c r="N6" s="121"/>
      <c r="O6" s="122"/>
      <c r="P6" s="122"/>
      <c r="Q6" s="122"/>
      <c r="R6" s="122"/>
      <c r="S6" s="122"/>
      <c r="T6" s="122"/>
      <c r="U6" s="122"/>
      <c r="V6" s="122"/>
      <c r="W6" s="122"/>
      <c r="X6" s="122"/>
      <c r="Y6" s="122"/>
      <c r="Z6" s="122"/>
      <c r="AA6" s="122"/>
      <c r="AB6" s="122"/>
      <c r="AC6" s="122"/>
      <c r="AD6" s="122"/>
      <c r="AE6" s="122"/>
      <c r="AF6" s="122"/>
      <c r="AG6" s="122"/>
      <c r="AH6" s="122"/>
      <c r="AI6" s="122"/>
      <c r="AJ6" s="122"/>
      <c r="AK6" s="110"/>
      <c r="AL6" s="110"/>
      <c r="AM6" s="110"/>
      <c r="AN6" s="110"/>
    </row>
    <row r="7" spans="1:43" ht="15" customHeight="1" x14ac:dyDescent="0.2">
      <c r="A7" s="125"/>
      <c r="B7" s="3"/>
      <c r="G7" s="119" t="s">
        <v>253</v>
      </c>
      <c r="H7" s="124" t="s">
        <v>260</v>
      </c>
      <c r="I7" s="121" t="s">
        <v>261</v>
      </c>
      <c r="J7" s="121"/>
      <c r="K7" s="121"/>
      <c r="L7" s="121"/>
      <c r="M7" s="121"/>
      <c r="N7" s="121"/>
      <c r="O7" s="122"/>
      <c r="P7" s="122"/>
      <c r="Q7" s="122"/>
      <c r="R7" s="122"/>
      <c r="S7" s="122"/>
      <c r="T7" s="122"/>
      <c r="U7" s="122"/>
      <c r="V7" s="122"/>
      <c r="W7" s="122"/>
      <c r="X7" s="122"/>
      <c r="Y7" s="122"/>
      <c r="Z7" s="122"/>
      <c r="AA7" s="122"/>
      <c r="AB7" s="122"/>
      <c r="AC7" s="122"/>
      <c r="AD7" s="122"/>
      <c r="AE7" s="122"/>
      <c r="AF7" s="122"/>
      <c r="AG7" s="122"/>
      <c r="AH7" s="122"/>
      <c r="AI7" s="122"/>
      <c r="AJ7" s="122"/>
      <c r="AK7" s="110"/>
      <c r="AL7" s="110"/>
      <c r="AM7" s="110"/>
      <c r="AN7" s="110"/>
    </row>
    <row r="8" spans="1:43" ht="15" customHeight="1" x14ac:dyDescent="0.2">
      <c r="A8" s="76" t="s">
        <v>262</v>
      </c>
      <c r="B8" s="76"/>
      <c r="C8" s="76"/>
      <c r="D8" s="76"/>
      <c r="E8" s="76"/>
      <c r="F8" s="74"/>
      <c r="G8" s="80"/>
      <c r="H8" s="80"/>
      <c r="I8" s="80"/>
      <c r="J8" s="80"/>
      <c r="K8" s="80"/>
      <c r="L8" s="80"/>
      <c r="M8" s="80"/>
      <c r="N8" s="80"/>
      <c r="O8" s="126"/>
      <c r="P8" s="126"/>
      <c r="Q8" s="126"/>
      <c r="R8" s="126"/>
      <c r="S8" s="126"/>
      <c r="T8" s="126"/>
      <c r="U8" s="126"/>
      <c r="V8" s="126"/>
      <c r="W8" s="117"/>
      <c r="X8" s="110"/>
      <c r="Y8" s="110"/>
      <c r="Z8" s="110"/>
      <c r="AA8" s="110"/>
      <c r="AB8" s="110"/>
      <c r="AC8" s="110"/>
      <c r="AD8" s="110"/>
      <c r="AE8" s="110"/>
      <c r="AF8" s="110"/>
      <c r="AG8" s="110"/>
      <c r="AH8" s="110"/>
      <c r="AI8" s="110"/>
      <c r="AJ8" s="110"/>
      <c r="AK8" s="110"/>
      <c r="AL8" s="110"/>
      <c r="AM8" s="110"/>
      <c r="AN8" s="110"/>
    </row>
    <row r="9" spans="1:43" ht="15" customHeight="1" x14ac:dyDescent="0.2">
      <c r="A9" s="127" t="s">
        <v>154</v>
      </c>
      <c r="B9" s="128" t="s">
        <v>263</v>
      </c>
      <c r="C9" s="128" t="s">
        <v>264</v>
      </c>
      <c r="D9" s="129" t="s">
        <v>40</v>
      </c>
      <c r="E9" s="130" t="s">
        <v>207</v>
      </c>
      <c r="F9" s="129"/>
      <c r="G9" s="119"/>
      <c r="H9" s="131"/>
      <c r="I9" s="132"/>
      <c r="J9" s="121"/>
      <c r="K9" s="121"/>
      <c r="L9" s="121"/>
      <c r="M9" s="121"/>
      <c r="N9" s="121"/>
      <c r="O9" s="126"/>
      <c r="P9" s="126"/>
      <c r="Q9" s="126"/>
      <c r="R9" s="126"/>
      <c r="S9" s="126"/>
      <c r="T9" s="126"/>
      <c r="U9" s="126"/>
      <c r="V9" s="126"/>
      <c r="W9" s="117"/>
      <c r="X9" s="110"/>
      <c r="Y9" s="110"/>
      <c r="Z9" s="110"/>
      <c r="AA9" s="110"/>
      <c r="AB9" s="110"/>
      <c r="AC9" s="110"/>
      <c r="AD9" s="110"/>
      <c r="AE9" s="110"/>
      <c r="AF9" s="110"/>
      <c r="AG9" s="110"/>
      <c r="AH9" s="110"/>
      <c r="AI9" s="110"/>
      <c r="AJ9" s="110"/>
      <c r="AK9" s="110"/>
      <c r="AL9" s="110"/>
      <c r="AM9" s="110"/>
      <c r="AN9" s="110"/>
    </row>
    <row r="10" spans="1:43" ht="15" customHeight="1" x14ac:dyDescent="0.2">
      <c r="A10" s="133"/>
      <c r="B10" s="133"/>
      <c r="C10" s="133"/>
      <c r="D10" s="133" t="s">
        <v>265</v>
      </c>
      <c r="E10" s="133"/>
      <c r="F10" s="134"/>
      <c r="G10" s="116" t="s">
        <v>266</v>
      </c>
      <c r="H10" s="116"/>
      <c r="I10" s="116"/>
      <c r="J10" s="116"/>
      <c r="K10" s="116"/>
      <c r="L10" s="116"/>
      <c r="M10" s="116"/>
      <c r="N10" s="116"/>
      <c r="O10" s="126"/>
      <c r="P10" s="126"/>
      <c r="Q10" s="126"/>
      <c r="R10" s="126"/>
      <c r="S10" s="126"/>
      <c r="T10" s="126"/>
      <c r="U10" s="126"/>
      <c r="V10" s="126"/>
      <c r="W10" s="117"/>
      <c r="X10" s="110"/>
      <c r="Y10" s="110"/>
      <c r="Z10" s="110"/>
      <c r="AA10" s="110"/>
      <c r="AB10" s="110"/>
      <c r="AC10" s="110"/>
      <c r="AD10" s="110"/>
      <c r="AE10" s="110"/>
      <c r="AF10" s="110"/>
      <c r="AG10" s="110"/>
      <c r="AH10" s="110"/>
      <c r="AI10" s="110"/>
      <c r="AJ10" s="110"/>
      <c r="AK10" s="110"/>
      <c r="AL10" s="110"/>
      <c r="AM10" s="110"/>
      <c r="AN10" s="110"/>
    </row>
    <row r="11" spans="1:43" ht="15" customHeight="1" x14ac:dyDescent="0.2">
      <c r="A11" s="135"/>
      <c r="B11" s="136">
        <v>50</v>
      </c>
      <c r="C11" s="136" t="str">
        <f>IF(A11="","",$C$4-B11)</f>
        <v/>
      </c>
      <c r="D11" s="137" t="str">
        <f>IF(A11="","",C11/$C$5)</f>
        <v/>
      </c>
      <c r="E11" s="138"/>
      <c r="F11" s="139" t="str">
        <f>IF(A11="","&lt;&lt;HIDE ROW","")</f>
        <v>&lt;&lt;HIDE ROW</v>
      </c>
      <c r="G11" s="139"/>
      <c r="H11" s="121" t="s">
        <v>267</v>
      </c>
      <c r="I11" s="121"/>
      <c r="J11" s="121"/>
      <c r="K11" s="121"/>
      <c r="L11" s="121"/>
      <c r="M11" s="121"/>
      <c r="N11" s="121"/>
      <c r="O11" s="126"/>
      <c r="P11" s="126"/>
      <c r="Q11" s="126"/>
      <c r="R11" s="126"/>
      <c r="S11" s="126"/>
      <c r="T11" s="126"/>
      <c r="U11" s="126"/>
      <c r="V11" s="126"/>
      <c r="W11" s="117"/>
      <c r="X11" s="110"/>
      <c r="Y11" s="110"/>
      <c r="Z11" s="110"/>
      <c r="AA11" s="110"/>
      <c r="AB11" s="110"/>
      <c r="AC11" s="110"/>
      <c r="AD11" s="110"/>
      <c r="AE11" s="110"/>
      <c r="AF11" s="110"/>
      <c r="AG11" s="110"/>
      <c r="AH11" s="110"/>
      <c r="AI11" s="110"/>
      <c r="AJ11" s="110"/>
      <c r="AK11" s="110"/>
      <c r="AL11" s="110"/>
      <c r="AM11" s="110"/>
      <c r="AN11" s="110"/>
    </row>
    <row r="12" spans="1:43" ht="15" customHeight="1" x14ac:dyDescent="0.2">
      <c r="A12" s="135"/>
      <c r="B12" s="136"/>
      <c r="C12" s="136" t="str">
        <f>IF(A12="","",C11-B12)</f>
        <v/>
      </c>
      <c r="D12" s="137" t="str">
        <f>IF(A12="","",C12/$C$5)</f>
        <v/>
      </c>
      <c r="E12" s="138"/>
      <c r="F12" s="139" t="str">
        <f t="shared" ref="F12:F15" si="0">IF(A12="","&lt;&lt;HIDE ROW","")</f>
        <v>&lt;&lt;HIDE ROW</v>
      </c>
      <c r="G12" s="139"/>
      <c r="H12" s="121"/>
      <c r="I12" s="121"/>
      <c r="J12" s="121"/>
      <c r="K12" s="121"/>
      <c r="L12" s="121"/>
      <c r="M12" s="121"/>
      <c r="N12" s="121"/>
      <c r="O12" s="126"/>
      <c r="P12" s="126"/>
      <c r="Q12" s="126"/>
      <c r="R12" s="126"/>
      <c r="S12" s="126"/>
      <c r="T12" s="126"/>
      <c r="U12" s="126"/>
      <c r="V12" s="126"/>
      <c r="W12" s="117"/>
      <c r="X12" s="110"/>
      <c r="Y12" s="110"/>
      <c r="Z12" s="110"/>
      <c r="AA12" s="110"/>
      <c r="AB12" s="110"/>
      <c r="AC12" s="110"/>
      <c r="AD12" s="110"/>
      <c r="AE12" s="110"/>
      <c r="AF12" s="110"/>
      <c r="AG12" s="110"/>
      <c r="AH12" s="110"/>
      <c r="AI12" s="110"/>
      <c r="AJ12" s="110"/>
      <c r="AK12" s="110"/>
      <c r="AL12" s="110"/>
      <c r="AM12" s="110"/>
      <c r="AN12" s="110"/>
    </row>
    <row r="13" spans="1:43" ht="15" customHeight="1" x14ac:dyDescent="0.2">
      <c r="A13" s="135"/>
      <c r="B13" s="136"/>
      <c r="C13" s="136" t="str">
        <f>IF(A13="","",C12-B13)</f>
        <v/>
      </c>
      <c r="D13" s="137" t="str">
        <f>IF(A13="","",C13/$C$5)</f>
        <v/>
      </c>
      <c r="E13" s="138"/>
      <c r="F13" s="139" t="str">
        <f t="shared" si="0"/>
        <v>&lt;&lt;HIDE ROW</v>
      </c>
      <c r="G13" s="139"/>
      <c r="H13" s="121"/>
      <c r="I13" s="121"/>
      <c r="J13" s="121"/>
      <c r="K13" s="121"/>
      <c r="L13" s="121"/>
      <c r="M13" s="121"/>
      <c r="N13" s="121"/>
      <c r="O13" s="126"/>
      <c r="P13" s="126"/>
      <c r="Q13" s="126"/>
      <c r="R13" s="126"/>
      <c r="S13" s="126"/>
      <c r="T13" s="126"/>
      <c r="U13" s="126"/>
      <c r="V13" s="126"/>
      <c r="W13" s="117"/>
      <c r="X13" s="110"/>
      <c r="Y13" s="110"/>
      <c r="Z13" s="110"/>
      <c r="AA13" s="110"/>
      <c r="AB13" s="110"/>
      <c r="AC13" s="110"/>
      <c r="AD13" s="110"/>
      <c r="AE13" s="110"/>
      <c r="AF13" s="110"/>
      <c r="AG13" s="110"/>
      <c r="AH13" s="110"/>
      <c r="AI13" s="110"/>
      <c r="AJ13" s="110"/>
      <c r="AK13" s="110"/>
      <c r="AL13" s="110"/>
      <c r="AM13" s="110"/>
      <c r="AN13" s="110"/>
    </row>
    <row r="14" spans="1:43" ht="15" customHeight="1" x14ac:dyDescent="0.2">
      <c r="A14" s="135"/>
      <c r="B14" s="136"/>
      <c r="C14" s="136" t="str">
        <f>IF(A14="","",C13-B14)</f>
        <v/>
      </c>
      <c r="D14" s="137" t="str">
        <f>IF(A14="","",C14/$C$5)</f>
        <v/>
      </c>
      <c r="E14" s="138"/>
      <c r="F14" s="139" t="str">
        <f t="shared" si="0"/>
        <v>&lt;&lt;HIDE ROW</v>
      </c>
      <c r="G14" s="139"/>
      <c r="H14" s="121"/>
      <c r="I14" s="121"/>
      <c r="J14" s="121"/>
      <c r="K14" s="121"/>
      <c r="L14" s="121"/>
      <c r="M14" s="121"/>
      <c r="N14" s="121"/>
      <c r="O14" s="126"/>
      <c r="P14" s="126"/>
      <c r="Q14" s="126"/>
      <c r="R14" s="126"/>
      <c r="S14" s="126"/>
      <c r="T14" s="126"/>
      <c r="U14" s="126"/>
      <c r="V14" s="126"/>
      <c r="W14" s="117"/>
      <c r="X14" s="110"/>
      <c r="Y14" s="110"/>
      <c r="Z14" s="110"/>
      <c r="AA14" s="110"/>
      <c r="AB14" s="110"/>
      <c r="AC14" s="110"/>
      <c r="AD14" s="110"/>
      <c r="AE14" s="110"/>
      <c r="AF14" s="110"/>
      <c r="AG14" s="110"/>
      <c r="AH14" s="110"/>
      <c r="AI14" s="110"/>
      <c r="AJ14" s="110"/>
      <c r="AK14" s="110"/>
      <c r="AL14" s="110"/>
      <c r="AM14" s="110"/>
      <c r="AN14" s="110"/>
    </row>
    <row r="15" spans="1:43" ht="15" customHeight="1" x14ac:dyDescent="0.2">
      <c r="A15" s="135"/>
      <c r="B15" s="136"/>
      <c r="C15" s="136" t="str">
        <f>IF(A15="","",C14-B15)</f>
        <v/>
      </c>
      <c r="D15" s="137" t="str">
        <f>IF(A15="","",C15/$C$5)</f>
        <v/>
      </c>
      <c r="E15" s="138"/>
      <c r="F15" s="139" t="str">
        <f t="shared" si="0"/>
        <v>&lt;&lt;HIDE ROW</v>
      </c>
      <c r="G15" s="139"/>
      <c r="H15" s="121"/>
      <c r="I15" s="121"/>
      <c r="J15" s="121"/>
      <c r="K15" s="121"/>
      <c r="L15" s="121"/>
      <c r="M15" s="121"/>
      <c r="N15" s="121"/>
      <c r="O15" s="126"/>
      <c r="P15" s="126"/>
      <c r="Q15" s="126"/>
      <c r="R15" s="126"/>
      <c r="S15" s="126"/>
      <c r="T15" s="126"/>
      <c r="U15" s="126"/>
      <c r="V15" s="126"/>
      <c r="W15" s="117"/>
      <c r="X15" s="110"/>
      <c r="Y15" s="110"/>
      <c r="Z15" s="110"/>
      <c r="AA15" s="110"/>
      <c r="AB15" s="110"/>
      <c r="AC15" s="110"/>
      <c r="AD15" s="110"/>
      <c r="AE15" s="110"/>
      <c r="AF15" s="110"/>
      <c r="AG15" s="110"/>
      <c r="AH15" s="110"/>
      <c r="AI15" s="110"/>
      <c r="AJ15" s="110"/>
      <c r="AK15" s="110"/>
      <c r="AL15" s="110"/>
      <c r="AM15" s="110"/>
      <c r="AN15" s="110"/>
    </row>
    <row r="16" spans="1:43" ht="15" customHeight="1" x14ac:dyDescent="0.2">
      <c r="A16" s="140" t="s">
        <v>268</v>
      </c>
      <c r="B16" s="141">
        <f>SUM(B11:B15)</f>
        <v>50</v>
      </c>
      <c r="C16" s="141">
        <f>C4-B16</f>
        <v>14450</v>
      </c>
      <c r="D16" s="142">
        <f>IF(C5="","",C16/C5)</f>
        <v>3.5886729761441165</v>
      </c>
      <c r="E16" s="143"/>
      <c r="F16" s="139" t="str">
        <f>IF(A12="","&lt;&lt;HIDE ROW","")</f>
        <v>&lt;&lt;HIDE ROW</v>
      </c>
      <c r="G16" s="116" t="s">
        <v>269</v>
      </c>
      <c r="H16" s="116"/>
      <c r="I16" s="116"/>
      <c r="J16" s="116"/>
      <c r="K16" s="116"/>
      <c r="L16" s="116"/>
      <c r="M16" s="116"/>
      <c r="N16" s="116"/>
      <c r="O16" s="126"/>
      <c r="P16" s="126"/>
      <c r="Q16" s="126"/>
      <c r="R16" s="126"/>
      <c r="S16" s="126"/>
      <c r="T16" s="126"/>
      <c r="U16" s="126"/>
      <c r="V16" s="126"/>
      <c r="W16" s="117"/>
      <c r="X16" s="110"/>
      <c r="Y16" s="110"/>
      <c r="Z16" s="110"/>
      <c r="AA16" s="110"/>
      <c r="AB16" s="110"/>
      <c r="AC16" s="110"/>
      <c r="AD16" s="110"/>
      <c r="AE16" s="110"/>
      <c r="AF16" s="110"/>
      <c r="AG16" s="110"/>
      <c r="AH16" s="110"/>
      <c r="AI16" s="110"/>
      <c r="AJ16" s="110"/>
      <c r="AK16" s="110"/>
      <c r="AL16" s="110"/>
      <c r="AM16" s="110"/>
      <c r="AN16" s="110"/>
    </row>
    <row r="17" spans="1:40" ht="15" customHeight="1" x14ac:dyDescent="0.2">
      <c r="A17" s="144"/>
      <c r="B17" s="3"/>
      <c r="G17" s="145" t="s">
        <v>270</v>
      </c>
      <c r="H17" s="145"/>
      <c r="I17" s="145"/>
      <c r="J17" s="145"/>
      <c r="K17" s="145"/>
      <c r="L17" s="145"/>
      <c r="M17" s="145"/>
      <c r="N17" s="145"/>
      <c r="O17" s="126"/>
      <c r="P17" s="126"/>
      <c r="Q17" s="126"/>
      <c r="R17" s="126"/>
      <c r="S17" s="126"/>
      <c r="T17" s="126"/>
      <c r="U17" s="126"/>
      <c r="V17" s="126"/>
      <c r="W17" s="117"/>
      <c r="X17" s="110"/>
      <c r="Y17" s="110"/>
      <c r="Z17" s="110"/>
      <c r="AA17" s="110"/>
      <c r="AB17" s="110"/>
      <c r="AC17" s="110"/>
      <c r="AD17" s="110"/>
      <c r="AE17" s="110"/>
      <c r="AF17" s="110"/>
      <c r="AG17" s="110"/>
      <c r="AH17" s="110"/>
      <c r="AI17" s="110"/>
      <c r="AJ17" s="110"/>
      <c r="AK17" s="110"/>
      <c r="AL17" s="110"/>
      <c r="AM17" s="110"/>
      <c r="AN17" s="110"/>
    </row>
    <row r="18" spans="1:40" ht="15" customHeight="1" x14ac:dyDescent="0.2">
      <c r="A18" s="43"/>
      <c r="B18" s="146"/>
      <c r="C18" s="43"/>
      <c r="D18" s="43"/>
      <c r="E18" s="43"/>
      <c r="F18" s="43"/>
      <c r="G18" s="43"/>
      <c r="H18" s="126"/>
      <c r="I18" s="126"/>
      <c r="J18" s="126"/>
      <c r="K18" s="126"/>
      <c r="L18" s="126"/>
      <c r="M18" s="126"/>
      <c r="N18" s="126"/>
      <c r="O18" s="126"/>
      <c r="P18" s="126"/>
      <c r="Q18" s="126"/>
      <c r="R18" s="126"/>
      <c r="S18" s="126"/>
      <c r="T18" s="126"/>
      <c r="U18" s="126"/>
      <c r="V18" s="126"/>
      <c r="W18" s="117"/>
      <c r="X18" s="110"/>
      <c r="Y18" s="110"/>
      <c r="Z18" s="110"/>
      <c r="AA18" s="110"/>
      <c r="AB18" s="110"/>
      <c r="AC18" s="110"/>
      <c r="AD18" s="110"/>
      <c r="AE18" s="110"/>
      <c r="AF18" s="110"/>
      <c r="AG18" s="110"/>
      <c r="AH18" s="110"/>
      <c r="AI18" s="110"/>
      <c r="AJ18" s="110"/>
      <c r="AK18" s="110"/>
      <c r="AL18" s="110"/>
      <c r="AM18" s="110"/>
      <c r="AN18" s="110"/>
    </row>
    <row r="19" spans="1:40" ht="15" customHeight="1" x14ac:dyDescent="0.2">
      <c r="A19" s="147" t="s">
        <v>271</v>
      </c>
      <c r="B19" s="147"/>
      <c r="C19" s="147"/>
      <c r="D19" s="147"/>
      <c r="E19" s="147"/>
      <c r="F19" s="43"/>
      <c r="G19" s="43"/>
      <c r="H19" s="126"/>
      <c r="I19" s="126"/>
      <c r="J19" s="126"/>
      <c r="K19" s="126"/>
      <c r="L19" s="126"/>
      <c r="M19" s="126"/>
      <c r="N19" s="126"/>
      <c r="O19" s="126"/>
      <c r="P19" s="126"/>
      <c r="Q19" s="126"/>
      <c r="R19" s="126"/>
      <c r="S19" s="126"/>
      <c r="T19" s="126"/>
      <c r="U19" s="126"/>
      <c r="V19" s="126"/>
      <c r="W19" s="117"/>
      <c r="X19" s="110"/>
      <c r="Y19" s="110"/>
      <c r="Z19" s="110"/>
      <c r="AA19" s="110"/>
      <c r="AB19" s="110"/>
      <c r="AC19" s="110"/>
      <c r="AD19" s="110"/>
      <c r="AE19" s="110"/>
      <c r="AF19" s="110"/>
      <c r="AG19" s="110"/>
      <c r="AH19" s="110"/>
      <c r="AI19" s="110"/>
      <c r="AJ19" s="110"/>
      <c r="AK19" s="110"/>
      <c r="AL19" s="110"/>
      <c r="AM19" s="110"/>
      <c r="AN19" s="110"/>
    </row>
    <row r="20" spans="1:40" ht="15" customHeight="1" x14ac:dyDescent="0.2">
      <c r="A20" s="148" t="s">
        <v>272</v>
      </c>
      <c r="B20" s="148"/>
      <c r="C20" s="148"/>
      <c r="D20" s="148"/>
      <c r="E20" s="148"/>
      <c r="F20" s="139" t="s">
        <v>273</v>
      </c>
      <c r="G20" s="149"/>
      <c r="H20" s="149"/>
      <c r="I20" s="149"/>
      <c r="J20" s="149"/>
      <c r="K20" s="149"/>
      <c r="L20" s="126"/>
      <c r="M20" s="126"/>
      <c r="N20" s="126"/>
      <c r="O20" s="126"/>
      <c r="P20" s="126"/>
      <c r="Q20" s="126"/>
      <c r="R20" s="126"/>
      <c r="S20" s="126"/>
      <c r="T20" s="126"/>
      <c r="U20" s="126"/>
      <c r="V20" s="126"/>
      <c r="W20" s="117"/>
      <c r="X20" s="110"/>
      <c r="Y20" s="110"/>
      <c r="Z20" s="110"/>
      <c r="AA20" s="110"/>
      <c r="AB20" s="110"/>
      <c r="AC20" s="110"/>
      <c r="AD20" s="110"/>
      <c r="AE20" s="110"/>
      <c r="AF20" s="110"/>
      <c r="AG20" s="110"/>
      <c r="AH20" s="110"/>
      <c r="AI20" s="110"/>
      <c r="AJ20" s="110"/>
      <c r="AK20" s="110"/>
      <c r="AL20" s="110"/>
      <c r="AM20" s="110"/>
      <c r="AN20" s="110"/>
    </row>
    <row r="21" spans="1:40" ht="15" customHeight="1" x14ac:dyDescent="0.2">
      <c r="A21" s="150" t="s">
        <v>274</v>
      </c>
      <c r="B21" s="150"/>
      <c r="C21" s="150"/>
      <c r="D21" s="150"/>
      <c r="E21" s="150"/>
      <c r="F21" s="150" t="s">
        <v>275</v>
      </c>
      <c r="G21" s="150"/>
      <c r="H21" s="150"/>
      <c r="I21" s="150"/>
      <c r="J21" s="150"/>
      <c r="K21" s="150"/>
      <c r="L21" s="126"/>
      <c r="M21" s="126"/>
      <c r="N21" s="126"/>
      <c r="O21" s="126"/>
      <c r="P21" s="126"/>
      <c r="Q21" s="126"/>
      <c r="R21" s="126"/>
      <c r="S21" s="126"/>
      <c r="T21" s="126"/>
      <c r="U21" s="126"/>
      <c r="V21" s="126"/>
      <c r="W21" s="117"/>
      <c r="X21" s="110"/>
      <c r="Y21" s="110"/>
      <c r="Z21" s="110"/>
      <c r="AA21" s="110"/>
      <c r="AB21" s="110"/>
      <c r="AC21" s="110"/>
      <c r="AD21" s="110"/>
      <c r="AE21" s="110"/>
      <c r="AF21" s="110"/>
      <c r="AG21" s="110"/>
      <c r="AH21" s="110"/>
      <c r="AI21" s="110"/>
      <c r="AJ21" s="110"/>
      <c r="AK21" s="110"/>
      <c r="AL21" s="110"/>
      <c r="AM21" s="110"/>
      <c r="AN21" s="110"/>
    </row>
    <row r="22" spans="1:40" ht="15" customHeight="1" x14ac:dyDescent="0.2">
      <c r="A22" s="150"/>
      <c r="B22" s="150"/>
      <c r="C22" s="150"/>
      <c r="D22" s="150"/>
      <c r="E22" s="150"/>
      <c r="F22" s="150"/>
      <c r="G22" s="150"/>
      <c r="H22" s="150"/>
      <c r="I22" s="150"/>
      <c r="J22" s="150"/>
      <c r="K22" s="150"/>
      <c r="L22" s="126"/>
      <c r="M22" s="126"/>
      <c r="N22" s="126"/>
      <c r="O22" s="126"/>
      <c r="P22" s="126"/>
      <c r="Q22" s="126"/>
      <c r="R22" s="126"/>
      <c r="S22" s="126"/>
      <c r="T22" s="126"/>
      <c r="U22" s="126"/>
      <c r="V22" s="126"/>
      <c r="W22" s="117"/>
      <c r="X22" s="110"/>
      <c r="Y22" s="110"/>
      <c r="Z22" s="110"/>
      <c r="AA22" s="110"/>
      <c r="AB22" s="110"/>
      <c r="AC22" s="110"/>
      <c r="AD22" s="110"/>
      <c r="AE22" s="110"/>
      <c r="AF22" s="110"/>
      <c r="AG22" s="110"/>
      <c r="AH22" s="110"/>
      <c r="AI22" s="110"/>
      <c r="AJ22" s="110"/>
      <c r="AK22" s="110"/>
      <c r="AL22" s="110"/>
      <c r="AM22" s="110"/>
      <c r="AN22" s="110"/>
    </row>
    <row r="23" spans="1:40" ht="15" customHeight="1" x14ac:dyDescent="0.2">
      <c r="A23" s="150" t="s">
        <v>276</v>
      </c>
      <c r="B23" s="150"/>
      <c r="C23" s="150"/>
      <c r="D23" s="150"/>
      <c r="E23" s="150"/>
      <c r="F23" s="150"/>
      <c r="G23" s="150"/>
      <c r="H23" s="150"/>
      <c r="I23" s="150"/>
      <c r="J23" s="150"/>
      <c r="K23" s="150"/>
      <c r="L23" s="126"/>
      <c r="M23" s="126"/>
      <c r="N23" s="126"/>
      <c r="O23" s="126"/>
      <c r="P23" s="126"/>
      <c r="Q23" s="126"/>
      <c r="R23" s="126"/>
      <c r="S23" s="126"/>
      <c r="T23" s="126"/>
      <c r="U23" s="126"/>
      <c r="V23" s="126"/>
      <c r="W23" s="117"/>
      <c r="X23" s="110"/>
      <c r="Y23" s="110"/>
      <c r="Z23" s="110"/>
      <c r="AA23" s="110"/>
      <c r="AB23" s="110"/>
      <c r="AC23" s="110"/>
      <c r="AD23" s="110"/>
      <c r="AE23" s="110"/>
      <c r="AF23" s="110"/>
      <c r="AG23" s="110"/>
      <c r="AH23" s="110"/>
      <c r="AI23" s="110"/>
      <c r="AJ23" s="110"/>
      <c r="AK23" s="110"/>
      <c r="AL23" s="110"/>
      <c r="AM23" s="110"/>
      <c r="AN23" s="110"/>
    </row>
    <row r="24" spans="1:40" ht="15" customHeight="1" x14ac:dyDescent="0.2">
      <c r="A24" s="150"/>
      <c r="B24" s="150"/>
      <c r="C24" s="150"/>
      <c r="D24" s="150"/>
      <c r="E24" s="150"/>
      <c r="F24" s="43"/>
      <c r="G24" s="43"/>
      <c r="H24" s="126"/>
      <c r="I24" s="126"/>
      <c r="J24" s="126"/>
      <c r="K24" s="126"/>
      <c r="L24" s="126"/>
      <c r="M24" s="126"/>
      <c r="N24" s="126"/>
      <c r="O24" s="126"/>
      <c r="P24" s="126"/>
      <c r="Q24" s="126"/>
      <c r="R24" s="126"/>
      <c r="S24" s="126"/>
      <c r="T24" s="126"/>
      <c r="U24" s="126"/>
      <c r="V24" s="126"/>
      <c r="W24" s="117"/>
      <c r="X24" s="110"/>
      <c r="Y24" s="110"/>
      <c r="Z24" s="110"/>
      <c r="AA24" s="110"/>
      <c r="AB24" s="110"/>
      <c r="AC24" s="110"/>
      <c r="AD24" s="110"/>
      <c r="AE24" s="110"/>
      <c r="AF24" s="110"/>
      <c r="AG24" s="110"/>
      <c r="AH24" s="110"/>
      <c r="AI24" s="110"/>
      <c r="AJ24" s="110"/>
      <c r="AK24" s="110"/>
      <c r="AL24" s="110"/>
      <c r="AM24" s="110"/>
      <c r="AN24" s="110"/>
    </row>
    <row r="25" spans="1:40" ht="15" customHeight="1" x14ac:dyDescent="0.2">
      <c r="A25" s="43"/>
      <c r="B25" s="146"/>
      <c r="C25" s="43"/>
      <c r="D25" s="43"/>
      <c r="E25" s="43"/>
      <c r="F25" s="43"/>
      <c r="G25" s="43"/>
      <c r="H25" s="126"/>
      <c r="I25" s="126"/>
      <c r="J25" s="126"/>
      <c r="K25" s="126"/>
      <c r="L25" s="126"/>
      <c r="M25" s="126"/>
      <c r="N25" s="126"/>
      <c r="O25" s="126"/>
      <c r="P25" s="126"/>
      <c r="Q25" s="126"/>
      <c r="R25" s="126"/>
      <c r="S25" s="126"/>
      <c r="T25" s="126"/>
      <c r="U25" s="126"/>
      <c r="V25" s="126"/>
      <c r="W25" s="117"/>
      <c r="X25" s="110"/>
      <c r="Y25" s="110"/>
      <c r="Z25" s="110"/>
      <c r="AA25" s="110"/>
      <c r="AB25" s="110"/>
      <c r="AC25" s="110"/>
      <c r="AD25" s="110"/>
      <c r="AE25" s="110"/>
      <c r="AF25" s="110"/>
      <c r="AG25" s="110"/>
      <c r="AH25" s="110"/>
      <c r="AI25" s="110"/>
      <c r="AJ25" s="110"/>
      <c r="AK25" s="110"/>
      <c r="AL25" s="110"/>
      <c r="AM25" s="110"/>
      <c r="AN25" s="110"/>
    </row>
    <row r="26" spans="1:40" ht="15" customHeight="1" x14ac:dyDescent="0.2">
      <c r="A26" s="43"/>
      <c r="B26" s="146"/>
      <c r="C26" s="43"/>
      <c r="D26" s="43"/>
      <c r="E26" s="43"/>
      <c r="F26" s="43"/>
      <c r="G26" s="43"/>
      <c r="H26" s="126"/>
      <c r="I26" s="126"/>
      <c r="J26" s="126"/>
      <c r="K26" s="126"/>
      <c r="L26" s="126"/>
      <c r="M26" s="126"/>
      <c r="N26" s="126"/>
      <c r="O26" s="126"/>
      <c r="P26" s="126"/>
      <c r="Q26" s="126"/>
      <c r="R26" s="126"/>
      <c r="S26" s="126"/>
      <c r="T26" s="126"/>
      <c r="U26" s="126"/>
      <c r="V26" s="126"/>
      <c r="W26" s="117"/>
      <c r="X26" s="110"/>
      <c r="Y26" s="110"/>
      <c r="Z26" s="110"/>
      <c r="AA26" s="110"/>
      <c r="AB26" s="110"/>
      <c r="AC26" s="110"/>
      <c r="AD26" s="110"/>
      <c r="AE26" s="110"/>
      <c r="AF26" s="110"/>
      <c r="AG26" s="110"/>
      <c r="AH26" s="110"/>
      <c r="AI26" s="110"/>
      <c r="AJ26" s="110"/>
      <c r="AK26" s="110"/>
      <c r="AL26" s="110"/>
      <c r="AM26" s="110"/>
      <c r="AN26" s="110"/>
    </row>
    <row r="27" spans="1:40" ht="15" customHeight="1" x14ac:dyDescent="0.2">
      <c r="A27" s="147" t="s">
        <v>277</v>
      </c>
      <c r="B27" s="147"/>
      <c r="C27" s="147"/>
      <c r="D27" s="147"/>
      <c r="E27" s="147"/>
      <c r="F27" s="139" t="s">
        <v>278</v>
      </c>
      <c r="G27" s="151"/>
      <c r="H27" s="126"/>
      <c r="I27" s="126"/>
      <c r="J27" s="126"/>
      <c r="K27" s="126"/>
      <c r="L27" s="126"/>
      <c r="M27" s="126"/>
      <c r="N27" s="126"/>
      <c r="O27" s="126"/>
      <c r="P27" s="126"/>
      <c r="Q27" s="126"/>
      <c r="R27" s="126"/>
      <c r="S27" s="126"/>
      <c r="T27" s="126"/>
      <c r="U27" s="126"/>
      <c r="V27" s="126"/>
      <c r="W27" s="117"/>
      <c r="X27" s="110"/>
      <c r="Y27" s="110"/>
      <c r="Z27" s="110"/>
      <c r="AA27" s="110"/>
      <c r="AB27" s="110"/>
      <c r="AC27" s="110"/>
      <c r="AD27" s="110"/>
      <c r="AE27" s="110"/>
      <c r="AF27" s="110"/>
      <c r="AG27" s="110"/>
      <c r="AH27" s="110"/>
      <c r="AI27" s="110"/>
      <c r="AJ27" s="110"/>
      <c r="AK27" s="110"/>
      <c r="AL27" s="110"/>
      <c r="AM27" s="110"/>
      <c r="AN27" s="110"/>
    </row>
    <row r="28" spans="1:40" ht="15" customHeight="1" x14ac:dyDescent="0.2">
      <c r="A28" s="152" t="s">
        <v>279</v>
      </c>
      <c r="B28" s="152"/>
      <c r="C28" s="152"/>
      <c r="D28" s="152"/>
      <c r="E28" s="152"/>
      <c r="F28" s="151"/>
      <c r="G28" s="151"/>
      <c r="H28" s="126"/>
      <c r="I28" s="126"/>
      <c r="J28" s="126"/>
      <c r="K28" s="126"/>
      <c r="L28" s="126"/>
      <c r="M28" s="126"/>
      <c r="N28" s="126"/>
      <c r="O28" s="126"/>
      <c r="P28" s="126"/>
      <c r="Q28" s="126"/>
      <c r="R28" s="126"/>
      <c r="S28" s="126"/>
      <c r="T28" s="126"/>
      <c r="U28" s="126"/>
      <c r="V28" s="126"/>
      <c r="W28" s="117"/>
      <c r="X28" s="110"/>
      <c r="Y28" s="110"/>
      <c r="Z28" s="110"/>
      <c r="AA28" s="110"/>
      <c r="AB28" s="110"/>
      <c r="AC28" s="110"/>
      <c r="AD28" s="110"/>
      <c r="AE28" s="110"/>
      <c r="AF28" s="110"/>
      <c r="AG28" s="110"/>
      <c r="AH28" s="110"/>
      <c r="AI28" s="110"/>
      <c r="AJ28" s="110"/>
      <c r="AK28" s="110"/>
      <c r="AL28" s="110"/>
      <c r="AM28" s="110"/>
      <c r="AN28" s="110"/>
    </row>
    <row r="29" spans="1:40" ht="15" customHeight="1" x14ac:dyDescent="0.2">
      <c r="A29" s="153"/>
      <c r="B29" s="153"/>
      <c r="C29" s="153"/>
      <c r="D29" s="153"/>
      <c r="E29" s="153"/>
      <c r="F29" s="151"/>
      <c r="G29" s="151"/>
      <c r="H29" s="126"/>
      <c r="I29" s="126"/>
      <c r="J29" s="126"/>
      <c r="K29" s="126"/>
      <c r="L29" s="126"/>
      <c r="M29" s="126"/>
      <c r="N29" s="126"/>
      <c r="O29" s="126"/>
      <c r="P29" s="126"/>
      <c r="Q29" s="126"/>
      <c r="R29" s="126"/>
      <c r="S29" s="126"/>
      <c r="T29" s="126"/>
      <c r="U29" s="126"/>
      <c r="V29" s="126"/>
      <c r="W29" s="117"/>
      <c r="X29" s="110"/>
      <c r="Y29" s="110"/>
      <c r="Z29" s="110"/>
      <c r="AA29" s="110"/>
      <c r="AB29" s="110"/>
      <c r="AC29" s="110"/>
      <c r="AD29" s="110"/>
      <c r="AE29" s="110"/>
      <c r="AF29" s="110"/>
      <c r="AG29" s="110"/>
      <c r="AH29" s="110"/>
      <c r="AI29" s="110"/>
      <c r="AJ29" s="110"/>
      <c r="AK29" s="110"/>
      <c r="AL29" s="110"/>
      <c r="AM29" s="110"/>
      <c r="AN29" s="110"/>
    </row>
    <row r="30" spans="1:40" ht="15" customHeight="1" x14ac:dyDescent="0.2">
      <c r="A30" s="153"/>
      <c r="B30" s="153"/>
      <c r="C30" s="153"/>
      <c r="D30" s="153"/>
      <c r="E30" s="153"/>
      <c r="F30" s="151"/>
      <c r="G30" s="151"/>
      <c r="H30" s="126"/>
      <c r="I30" s="126"/>
      <c r="J30" s="126"/>
      <c r="K30" s="126"/>
      <c r="L30" s="126"/>
      <c r="M30" s="126"/>
      <c r="N30" s="126"/>
      <c r="O30" s="126"/>
      <c r="P30" s="126"/>
      <c r="Q30" s="126"/>
      <c r="R30" s="126"/>
      <c r="S30" s="126"/>
      <c r="T30" s="126"/>
      <c r="U30" s="126"/>
      <c r="V30" s="126"/>
      <c r="W30" s="117"/>
      <c r="X30" s="110"/>
      <c r="Y30" s="110"/>
      <c r="Z30" s="110"/>
      <c r="AA30" s="110"/>
      <c r="AB30" s="110"/>
      <c r="AC30" s="110"/>
      <c r="AD30" s="110"/>
      <c r="AE30" s="110"/>
      <c r="AF30" s="110"/>
      <c r="AG30" s="110"/>
      <c r="AH30" s="110"/>
      <c r="AI30" s="110"/>
      <c r="AJ30" s="110"/>
      <c r="AK30" s="110"/>
      <c r="AL30" s="110"/>
      <c r="AM30" s="110"/>
      <c r="AN30" s="110"/>
    </row>
    <row r="31" spans="1:40" ht="15" customHeight="1" x14ac:dyDescent="0.2">
      <c r="A31" s="153"/>
      <c r="B31" s="153"/>
      <c r="C31" s="153"/>
      <c r="D31" s="153"/>
      <c r="E31" s="153"/>
      <c r="F31" s="151"/>
      <c r="G31" s="151"/>
      <c r="H31" s="126"/>
      <c r="I31" s="126"/>
      <c r="J31" s="126"/>
      <c r="K31" s="126"/>
      <c r="L31" s="126"/>
      <c r="M31" s="126"/>
      <c r="N31" s="126"/>
      <c r="O31" s="126"/>
      <c r="P31" s="126"/>
      <c r="Q31" s="126"/>
      <c r="R31" s="126"/>
      <c r="S31" s="126"/>
      <c r="T31" s="126"/>
      <c r="U31" s="126"/>
      <c r="V31" s="126"/>
      <c r="W31" s="117"/>
      <c r="X31" s="110"/>
      <c r="Y31" s="110"/>
      <c r="Z31" s="110"/>
      <c r="AA31" s="110"/>
      <c r="AB31" s="110"/>
      <c r="AC31" s="110"/>
      <c r="AD31" s="110"/>
      <c r="AE31" s="110"/>
      <c r="AF31" s="110"/>
      <c r="AG31" s="110"/>
      <c r="AH31" s="110"/>
      <c r="AI31" s="110"/>
      <c r="AJ31" s="110"/>
      <c r="AK31" s="110"/>
      <c r="AL31" s="110"/>
      <c r="AM31" s="110"/>
      <c r="AN31" s="110"/>
    </row>
    <row r="32" spans="1:40" ht="15" customHeight="1" x14ac:dyDescent="0.2">
      <c r="A32" s="153"/>
      <c r="B32" s="153"/>
      <c r="C32" s="153"/>
      <c r="D32" s="153"/>
      <c r="E32" s="153"/>
      <c r="F32" s="151"/>
      <c r="G32" s="151"/>
      <c r="H32" s="126"/>
      <c r="I32" s="126"/>
      <c r="J32" s="126"/>
      <c r="K32" s="126"/>
      <c r="L32" s="126"/>
      <c r="M32" s="126"/>
      <c r="N32" s="126"/>
      <c r="O32" s="126"/>
      <c r="P32" s="126"/>
      <c r="Q32" s="126"/>
      <c r="R32" s="126"/>
      <c r="S32" s="126"/>
      <c r="T32" s="126"/>
      <c r="U32" s="126"/>
      <c r="V32" s="126"/>
      <c r="W32" s="117"/>
      <c r="X32" s="110"/>
      <c r="Y32" s="110"/>
      <c r="Z32" s="110"/>
      <c r="AA32" s="110"/>
      <c r="AB32" s="110"/>
      <c r="AC32" s="110"/>
      <c r="AD32" s="110"/>
      <c r="AE32" s="110"/>
      <c r="AF32" s="110"/>
      <c r="AG32" s="110"/>
      <c r="AH32" s="110"/>
      <c r="AI32" s="110"/>
      <c r="AJ32" s="110"/>
      <c r="AK32" s="110"/>
      <c r="AL32" s="110"/>
      <c r="AM32" s="110"/>
      <c r="AN32" s="110"/>
    </row>
    <row r="33" spans="1:40" ht="15" customHeight="1" x14ac:dyDescent="0.2">
      <c r="A33" s="153"/>
      <c r="B33" s="153"/>
      <c r="C33" s="153"/>
      <c r="D33" s="153"/>
      <c r="E33" s="153"/>
      <c r="F33" s="151"/>
      <c r="G33" s="151"/>
      <c r="H33" s="126"/>
      <c r="I33" s="126"/>
      <c r="J33" s="126"/>
      <c r="K33" s="126"/>
      <c r="L33" s="126"/>
      <c r="M33" s="126"/>
      <c r="N33" s="126"/>
      <c r="O33" s="126"/>
      <c r="P33" s="126"/>
      <c r="Q33" s="126"/>
      <c r="R33" s="126"/>
      <c r="S33" s="126"/>
      <c r="T33" s="126"/>
      <c r="U33" s="126"/>
      <c r="V33" s="126"/>
      <c r="W33" s="117"/>
      <c r="X33" s="110"/>
      <c r="Y33" s="110"/>
      <c r="Z33" s="110"/>
      <c r="AA33" s="110"/>
      <c r="AB33" s="110"/>
      <c r="AC33" s="110"/>
      <c r="AD33" s="110"/>
      <c r="AE33" s="110"/>
      <c r="AF33" s="110"/>
      <c r="AG33" s="110"/>
      <c r="AH33" s="110"/>
      <c r="AI33" s="110"/>
      <c r="AJ33" s="110"/>
      <c r="AK33" s="110"/>
      <c r="AL33" s="110"/>
      <c r="AM33" s="110"/>
      <c r="AN33" s="110"/>
    </row>
    <row r="34" spans="1:40" ht="15" customHeight="1" x14ac:dyDescent="0.2">
      <c r="A34" s="153"/>
      <c r="B34" s="153"/>
      <c r="C34" s="153"/>
      <c r="D34" s="153"/>
      <c r="E34" s="153"/>
      <c r="F34" s="151"/>
      <c r="G34" s="151"/>
      <c r="H34" s="126"/>
      <c r="I34" s="126"/>
      <c r="J34" s="126"/>
      <c r="K34" s="126"/>
      <c r="L34" s="126"/>
      <c r="M34" s="126"/>
      <c r="N34" s="126"/>
      <c r="O34" s="126"/>
      <c r="P34" s="126"/>
      <c r="Q34" s="126"/>
      <c r="R34" s="126"/>
      <c r="S34" s="126"/>
      <c r="T34" s="126"/>
      <c r="U34" s="126"/>
      <c r="V34" s="126"/>
      <c r="W34" s="117"/>
      <c r="X34" s="110"/>
      <c r="Y34" s="110"/>
      <c r="Z34" s="110"/>
      <c r="AA34" s="110"/>
      <c r="AB34" s="110"/>
      <c r="AC34" s="110"/>
      <c r="AD34" s="110"/>
      <c r="AE34" s="110"/>
      <c r="AF34" s="110"/>
      <c r="AG34" s="110"/>
      <c r="AH34" s="110"/>
      <c r="AI34" s="110"/>
      <c r="AJ34" s="110"/>
      <c r="AK34" s="110"/>
      <c r="AL34" s="110"/>
      <c r="AM34" s="110"/>
      <c r="AN34" s="110"/>
    </row>
    <row r="35" spans="1:40" ht="15" customHeight="1" x14ac:dyDescent="0.2">
      <c r="A35" s="153"/>
      <c r="B35" s="153"/>
      <c r="C35" s="153"/>
      <c r="D35" s="153"/>
      <c r="E35" s="153"/>
      <c r="F35" s="151"/>
      <c r="G35" s="125"/>
      <c r="H35" s="126"/>
      <c r="I35" s="126"/>
      <c r="J35" s="126"/>
      <c r="K35" s="126"/>
      <c r="L35" s="126"/>
      <c r="M35" s="126"/>
      <c r="N35" s="126"/>
      <c r="O35" s="126"/>
      <c r="P35" s="126"/>
      <c r="Q35" s="126"/>
      <c r="R35" s="126"/>
      <c r="S35" s="126"/>
      <c r="T35" s="126"/>
      <c r="U35" s="126"/>
      <c r="V35" s="126"/>
      <c r="W35" s="117"/>
      <c r="X35" s="110"/>
      <c r="Y35" s="110"/>
      <c r="Z35" s="110"/>
      <c r="AA35" s="110"/>
      <c r="AB35" s="110"/>
      <c r="AC35" s="110"/>
      <c r="AD35" s="110"/>
      <c r="AE35" s="110"/>
      <c r="AF35" s="110"/>
      <c r="AG35" s="110"/>
      <c r="AH35" s="110"/>
      <c r="AI35" s="110"/>
      <c r="AJ35" s="110"/>
      <c r="AK35" s="110"/>
      <c r="AL35" s="110"/>
      <c r="AM35" s="110"/>
      <c r="AN35" s="110"/>
    </row>
    <row r="36" spans="1:40" ht="15" customHeight="1" x14ac:dyDescent="0.3">
      <c r="A36" s="154"/>
      <c r="B36" s="155"/>
      <c r="C36" s="156"/>
      <c r="D36" s="157"/>
      <c r="E36" s="125"/>
      <c r="F36" s="125"/>
      <c r="G36" s="43"/>
      <c r="H36" s="158"/>
      <c r="I36" s="117"/>
      <c r="J36" s="117"/>
      <c r="K36" s="117"/>
      <c r="L36" s="117"/>
      <c r="M36" s="117"/>
      <c r="N36" s="117"/>
      <c r="O36" s="126"/>
      <c r="P36" s="126"/>
      <c r="Q36" s="126"/>
      <c r="R36" s="126"/>
      <c r="S36" s="126"/>
      <c r="T36" s="126"/>
      <c r="U36" s="126"/>
      <c r="V36" s="126"/>
      <c r="W36" s="117"/>
      <c r="X36" s="110"/>
      <c r="Y36" s="110"/>
      <c r="Z36" s="110"/>
      <c r="AA36" s="110"/>
      <c r="AB36" s="110"/>
      <c r="AC36" s="110"/>
      <c r="AD36" s="110"/>
      <c r="AE36" s="110"/>
      <c r="AF36" s="110"/>
      <c r="AG36" s="110"/>
      <c r="AH36" s="110"/>
      <c r="AI36" s="110"/>
      <c r="AJ36" s="110"/>
      <c r="AK36" s="110"/>
      <c r="AL36" s="110"/>
      <c r="AM36" s="110"/>
      <c r="AN36" s="110"/>
    </row>
    <row r="37" spans="1:40" ht="15" customHeight="1" x14ac:dyDescent="0.3">
      <c r="A37" s="147" t="s">
        <v>280</v>
      </c>
      <c r="B37" s="147"/>
      <c r="C37" s="147"/>
      <c r="D37" s="147"/>
      <c r="E37" s="147"/>
      <c r="F37" s="139" t="s">
        <v>278</v>
      </c>
      <c r="G37" s="151"/>
      <c r="H37" s="159"/>
      <c r="I37" s="117"/>
      <c r="J37" s="117"/>
      <c r="K37" s="117"/>
      <c r="L37" s="117"/>
      <c r="M37" s="117"/>
      <c r="N37" s="117"/>
      <c r="O37" s="117"/>
      <c r="P37" s="117"/>
      <c r="Q37" s="117"/>
      <c r="R37" s="117"/>
      <c r="S37" s="117"/>
      <c r="T37" s="117"/>
      <c r="U37" s="117"/>
      <c r="V37" s="117"/>
      <c r="W37" s="117"/>
      <c r="X37" s="110"/>
      <c r="Y37" s="110"/>
      <c r="Z37" s="110"/>
      <c r="AA37" s="110"/>
      <c r="AB37" s="110"/>
      <c r="AC37" s="110"/>
      <c r="AD37" s="110"/>
      <c r="AE37" s="110"/>
      <c r="AF37" s="110"/>
      <c r="AG37" s="110"/>
      <c r="AH37" s="110"/>
      <c r="AI37" s="110"/>
      <c r="AJ37" s="110"/>
      <c r="AK37" s="110"/>
      <c r="AL37" s="110"/>
      <c r="AM37" s="110"/>
      <c r="AN37" s="110"/>
    </row>
    <row r="38" spans="1:40" ht="15" customHeight="1" x14ac:dyDescent="0.2">
      <c r="A38" s="152" t="s">
        <v>281</v>
      </c>
      <c r="B38" s="152"/>
      <c r="C38" s="152"/>
      <c r="D38" s="152"/>
      <c r="E38" s="152"/>
      <c r="F38" s="151"/>
      <c r="G38" s="151"/>
      <c r="H38" s="126"/>
      <c r="I38" s="126"/>
      <c r="J38" s="126"/>
      <c r="K38" s="126"/>
      <c r="L38" s="126"/>
      <c r="M38" s="126"/>
      <c r="N38" s="126"/>
      <c r="O38" s="117"/>
      <c r="P38" s="117"/>
      <c r="Q38" s="117"/>
      <c r="R38" s="117"/>
      <c r="S38" s="117"/>
      <c r="T38" s="117"/>
      <c r="U38" s="117"/>
      <c r="V38" s="117"/>
      <c r="W38" s="117"/>
      <c r="X38" s="110"/>
      <c r="Y38" s="110"/>
      <c r="Z38" s="110"/>
      <c r="AA38" s="110"/>
      <c r="AB38" s="110"/>
      <c r="AC38" s="110"/>
      <c r="AD38" s="110"/>
      <c r="AE38" s="110"/>
      <c r="AF38" s="110"/>
      <c r="AG38" s="110"/>
      <c r="AH38" s="110"/>
      <c r="AI38" s="110"/>
      <c r="AJ38" s="110"/>
      <c r="AK38" s="110"/>
      <c r="AL38" s="110"/>
      <c r="AM38" s="110"/>
      <c r="AN38" s="110"/>
    </row>
    <row r="39" spans="1:40" ht="15" customHeight="1" x14ac:dyDescent="0.2">
      <c r="A39" s="153"/>
      <c r="B39" s="153"/>
      <c r="C39" s="153"/>
      <c r="D39" s="153"/>
      <c r="E39" s="153"/>
      <c r="F39" s="151"/>
      <c r="G39" s="151"/>
      <c r="H39" s="126"/>
      <c r="I39" s="126"/>
      <c r="J39" s="126"/>
      <c r="K39" s="126"/>
      <c r="L39" s="126"/>
      <c r="M39" s="126"/>
      <c r="N39" s="126"/>
      <c r="O39" s="126"/>
      <c r="P39" s="126"/>
      <c r="Q39" s="126"/>
      <c r="R39" s="126"/>
      <c r="S39" s="126"/>
      <c r="T39" s="126"/>
      <c r="U39" s="126"/>
      <c r="V39" s="126"/>
      <c r="W39" s="117"/>
      <c r="X39" s="110"/>
      <c r="Y39" s="110"/>
      <c r="Z39" s="110"/>
      <c r="AA39" s="110"/>
      <c r="AB39" s="110"/>
      <c r="AC39" s="110"/>
      <c r="AD39" s="110"/>
      <c r="AE39" s="110"/>
      <c r="AF39" s="110"/>
      <c r="AG39" s="110"/>
      <c r="AH39" s="110"/>
      <c r="AI39" s="110"/>
      <c r="AJ39" s="110"/>
      <c r="AK39" s="110"/>
      <c r="AL39" s="110"/>
      <c r="AM39" s="110"/>
      <c r="AN39" s="110"/>
    </row>
    <row r="40" spans="1:40" ht="15" customHeight="1" x14ac:dyDescent="0.2">
      <c r="A40" s="153"/>
      <c r="B40" s="153"/>
      <c r="C40" s="153"/>
      <c r="D40" s="153"/>
      <c r="E40" s="153"/>
      <c r="F40" s="151"/>
      <c r="H40" s="126"/>
      <c r="I40" s="126"/>
      <c r="J40" s="126"/>
      <c r="K40" s="126"/>
      <c r="L40" s="126"/>
      <c r="M40" s="126"/>
      <c r="N40" s="126"/>
      <c r="O40" s="126"/>
      <c r="P40" s="126"/>
      <c r="Q40" s="126"/>
      <c r="R40" s="126"/>
      <c r="S40" s="126"/>
      <c r="T40" s="126"/>
      <c r="U40" s="126"/>
      <c r="V40" s="126"/>
      <c r="W40" s="117"/>
      <c r="X40" s="110"/>
      <c r="Y40" s="110"/>
      <c r="Z40" s="110"/>
      <c r="AA40" s="110"/>
      <c r="AB40" s="110"/>
      <c r="AC40" s="110"/>
      <c r="AD40" s="110"/>
      <c r="AE40" s="110"/>
      <c r="AF40" s="110"/>
      <c r="AG40" s="110"/>
      <c r="AH40" s="110"/>
      <c r="AI40" s="110"/>
      <c r="AJ40" s="110"/>
      <c r="AK40" s="110"/>
      <c r="AL40" s="110"/>
      <c r="AM40" s="110"/>
      <c r="AN40" s="110"/>
    </row>
    <row r="41" spans="1:40" ht="12.75" customHeight="1" x14ac:dyDescent="0.2">
      <c r="A41" s="154"/>
      <c r="G41" s="43"/>
      <c r="H41" s="126"/>
      <c r="I41" s="126"/>
      <c r="J41" s="126"/>
      <c r="K41" s="126"/>
      <c r="L41" s="126"/>
      <c r="M41" s="126"/>
      <c r="N41" s="126"/>
      <c r="O41" s="126"/>
      <c r="P41" s="126"/>
      <c r="Q41" s="126"/>
      <c r="R41" s="126"/>
      <c r="S41" s="126"/>
      <c r="T41" s="126"/>
      <c r="U41" s="126"/>
      <c r="V41" s="126"/>
      <c r="W41" s="117"/>
      <c r="X41" s="110"/>
      <c r="Y41" s="110"/>
      <c r="Z41" s="110"/>
      <c r="AA41" s="110"/>
      <c r="AB41" s="110"/>
      <c r="AC41" s="110"/>
      <c r="AD41" s="110"/>
      <c r="AE41" s="110"/>
      <c r="AF41" s="110"/>
      <c r="AG41" s="110"/>
      <c r="AH41" s="110"/>
      <c r="AI41" s="110"/>
      <c r="AJ41" s="110"/>
      <c r="AK41" s="110"/>
      <c r="AL41" s="110"/>
      <c r="AM41" s="110"/>
      <c r="AN41" s="110"/>
    </row>
    <row r="42" spans="1:40" ht="15" customHeight="1" x14ac:dyDescent="0.2">
      <c r="A42" s="147" t="s">
        <v>282</v>
      </c>
      <c r="B42" s="147"/>
      <c r="C42" s="147"/>
      <c r="D42" s="147"/>
      <c r="E42" s="147"/>
      <c r="F42" s="139" t="s">
        <v>278</v>
      </c>
      <c r="G42" s="151"/>
      <c r="H42" s="126"/>
      <c r="I42" s="126"/>
      <c r="J42" s="126"/>
      <c r="K42" s="126"/>
      <c r="L42" s="126"/>
      <c r="M42" s="126"/>
      <c r="N42" s="126"/>
      <c r="O42" s="126"/>
      <c r="P42" s="126"/>
      <c r="Q42" s="126"/>
      <c r="R42" s="126"/>
      <c r="S42" s="126"/>
      <c r="T42" s="126"/>
      <c r="U42" s="126"/>
      <c r="V42" s="126"/>
      <c r="W42" s="117"/>
      <c r="X42" s="110"/>
      <c r="Y42" s="110"/>
      <c r="Z42" s="110"/>
      <c r="AA42" s="110"/>
      <c r="AB42" s="110"/>
      <c r="AC42" s="110"/>
      <c r="AD42" s="110"/>
      <c r="AE42" s="110"/>
      <c r="AF42" s="110"/>
      <c r="AG42" s="110"/>
      <c r="AH42" s="110"/>
      <c r="AI42" s="110"/>
      <c r="AJ42" s="110"/>
      <c r="AK42" s="110"/>
      <c r="AL42" s="110"/>
      <c r="AM42" s="110"/>
      <c r="AN42" s="110"/>
    </row>
    <row r="43" spans="1:40" ht="15" customHeight="1" x14ac:dyDescent="0.2">
      <c r="A43" s="152" t="s">
        <v>283</v>
      </c>
      <c r="B43" s="152"/>
      <c r="C43" s="152"/>
      <c r="D43" s="152"/>
      <c r="E43" s="152"/>
      <c r="F43" s="151"/>
      <c r="G43" s="151"/>
      <c r="H43" s="126"/>
      <c r="I43" s="126"/>
      <c r="J43" s="126"/>
      <c r="K43" s="126"/>
      <c r="L43" s="126"/>
      <c r="M43" s="126"/>
      <c r="N43" s="126"/>
      <c r="O43" s="126"/>
      <c r="P43" s="126"/>
      <c r="Q43" s="126"/>
      <c r="R43" s="126"/>
      <c r="S43" s="126"/>
      <c r="T43" s="126"/>
      <c r="U43" s="126"/>
      <c r="V43" s="126"/>
      <c r="W43" s="117"/>
      <c r="X43" s="110"/>
      <c r="Y43" s="110"/>
      <c r="Z43" s="110"/>
      <c r="AA43" s="110"/>
      <c r="AB43" s="110"/>
      <c r="AC43" s="110"/>
      <c r="AD43" s="110"/>
      <c r="AE43" s="110"/>
      <c r="AF43" s="110"/>
      <c r="AG43" s="110"/>
      <c r="AH43" s="110"/>
      <c r="AI43" s="110"/>
      <c r="AJ43" s="110"/>
      <c r="AK43" s="110"/>
      <c r="AL43" s="110"/>
      <c r="AM43" s="110"/>
      <c r="AN43" s="110"/>
    </row>
    <row r="44" spans="1:40" ht="15" customHeight="1" x14ac:dyDescent="0.2">
      <c r="A44" s="153"/>
      <c r="B44" s="153"/>
      <c r="C44" s="153"/>
      <c r="D44" s="153"/>
      <c r="E44" s="153"/>
      <c r="F44" s="151"/>
      <c r="G44" s="151"/>
      <c r="H44" s="126"/>
      <c r="I44" s="126"/>
      <c r="J44" s="126"/>
      <c r="K44" s="126"/>
      <c r="L44" s="126"/>
      <c r="M44" s="126"/>
      <c r="N44" s="126"/>
      <c r="O44" s="126"/>
      <c r="P44" s="126"/>
      <c r="Q44" s="126"/>
      <c r="R44" s="126"/>
      <c r="S44" s="126"/>
      <c r="T44" s="126"/>
      <c r="U44" s="126"/>
      <c r="V44" s="126"/>
      <c r="W44" s="117"/>
      <c r="X44" s="110"/>
      <c r="Y44" s="110"/>
      <c r="Z44" s="110"/>
      <c r="AA44" s="110"/>
      <c r="AB44" s="110"/>
      <c r="AC44" s="110"/>
      <c r="AD44" s="110"/>
      <c r="AE44" s="110"/>
      <c r="AF44" s="110"/>
      <c r="AG44" s="110"/>
      <c r="AH44" s="110"/>
      <c r="AI44" s="110"/>
      <c r="AJ44" s="110"/>
      <c r="AK44" s="110"/>
      <c r="AL44" s="110"/>
      <c r="AM44" s="110"/>
      <c r="AN44" s="110"/>
    </row>
    <row r="45" spans="1:40" ht="15" customHeight="1" x14ac:dyDescent="0.2">
      <c r="A45" s="153"/>
      <c r="B45" s="153"/>
      <c r="C45" s="153"/>
      <c r="D45" s="153"/>
      <c r="E45" s="153"/>
      <c r="F45" s="151"/>
      <c r="H45" s="126"/>
      <c r="I45" s="126"/>
      <c r="J45" s="126"/>
      <c r="K45" s="126"/>
      <c r="L45" s="126"/>
      <c r="M45" s="126"/>
      <c r="N45" s="126"/>
      <c r="O45" s="126"/>
      <c r="P45" s="126"/>
      <c r="Q45" s="126"/>
      <c r="R45" s="126"/>
      <c r="S45" s="126"/>
      <c r="T45" s="126"/>
      <c r="U45" s="126"/>
      <c r="V45" s="126"/>
      <c r="W45" s="117"/>
      <c r="X45" s="110"/>
      <c r="Y45" s="110"/>
      <c r="Z45" s="110"/>
      <c r="AA45" s="110"/>
      <c r="AB45" s="110"/>
      <c r="AC45" s="110"/>
      <c r="AD45" s="110"/>
      <c r="AE45" s="110"/>
      <c r="AF45" s="110"/>
      <c r="AG45" s="110"/>
      <c r="AH45" s="110"/>
      <c r="AI45" s="110"/>
      <c r="AJ45" s="110"/>
      <c r="AK45" s="110"/>
      <c r="AL45" s="110"/>
      <c r="AM45" s="110"/>
      <c r="AN45" s="110"/>
    </row>
    <row r="46" spans="1:40" ht="15" customHeight="1" x14ac:dyDescent="0.2">
      <c r="A46" s="154"/>
      <c r="G46" s="43"/>
      <c r="H46" s="126"/>
      <c r="I46" s="126"/>
      <c r="J46" s="126"/>
      <c r="K46" s="126"/>
      <c r="L46" s="126"/>
      <c r="M46" s="126"/>
      <c r="N46" s="126"/>
      <c r="O46" s="126"/>
      <c r="P46" s="126"/>
      <c r="Q46" s="126"/>
      <c r="R46" s="126"/>
      <c r="S46" s="126"/>
      <c r="T46" s="126"/>
      <c r="U46" s="126"/>
      <c r="V46" s="126"/>
      <c r="W46" s="117"/>
      <c r="X46" s="110"/>
      <c r="Y46" s="110"/>
      <c r="Z46" s="110"/>
      <c r="AA46" s="110"/>
      <c r="AB46" s="110"/>
      <c r="AC46" s="110"/>
      <c r="AD46" s="110"/>
      <c r="AE46" s="110"/>
      <c r="AF46" s="110"/>
      <c r="AG46" s="110"/>
      <c r="AH46" s="110"/>
      <c r="AI46" s="110"/>
      <c r="AJ46" s="110"/>
      <c r="AK46" s="110"/>
      <c r="AL46" s="110"/>
      <c r="AM46" s="110"/>
      <c r="AN46" s="110"/>
    </row>
    <row r="47" spans="1:40" ht="15" customHeight="1" x14ac:dyDescent="0.2">
      <c r="A47" s="147" t="s">
        <v>284</v>
      </c>
      <c r="B47" s="147"/>
      <c r="C47" s="147"/>
      <c r="D47" s="147"/>
      <c r="E47" s="147"/>
      <c r="F47" s="139" t="s">
        <v>278</v>
      </c>
      <c r="G47" s="151"/>
      <c r="H47" s="126"/>
      <c r="I47" s="126"/>
      <c r="J47" s="126"/>
      <c r="K47" s="126"/>
      <c r="L47" s="126"/>
      <c r="M47" s="126"/>
      <c r="N47" s="126"/>
      <c r="O47" s="126"/>
      <c r="P47" s="126"/>
      <c r="Q47" s="126"/>
      <c r="R47" s="126"/>
      <c r="S47" s="126"/>
      <c r="T47" s="126"/>
      <c r="U47" s="126"/>
      <c r="V47" s="126"/>
      <c r="W47" s="117"/>
      <c r="X47" s="110"/>
      <c r="Y47" s="110"/>
      <c r="Z47" s="110"/>
      <c r="AA47" s="110"/>
      <c r="AB47" s="110"/>
      <c r="AC47" s="110"/>
      <c r="AD47" s="110"/>
      <c r="AE47" s="110"/>
      <c r="AF47" s="110"/>
      <c r="AG47" s="110"/>
      <c r="AH47" s="110"/>
      <c r="AI47" s="110"/>
      <c r="AJ47" s="110"/>
      <c r="AK47" s="110"/>
      <c r="AL47" s="110"/>
      <c r="AM47" s="110"/>
      <c r="AN47" s="110"/>
    </row>
    <row r="48" spans="1:40" ht="15" customHeight="1" x14ac:dyDescent="0.2">
      <c r="A48" s="152" t="s">
        <v>285</v>
      </c>
      <c r="B48" s="152"/>
      <c r="C48" s="152"/>
      <c r="D48" s="152"/>
      <c r="E48" s="152"/>
      <c r="F48" s="151"/>
      <c r="G48" s="151"/>
      <c r="H48" s="126"/>
      <c r="I48" s="126"/>
      <c r="J48" s="126"/>
      <c r="K48" s="126"/>
      <c r="L48" s="126"/>
      <c r="M48" s="126"/>
      <c r="N48" s="126"/>
      <c r="O48" s="126"/>
      <c r="P48" s="126"/>
      <c r="Q48" s="126"/>
      <c r="R48" s="126"/>
      <c r="S48" s="126"/>
      <c r="T48" s="126"/>
      <c r="U48" s="126"/>
      <c r="V48" s="126"/>
      <c r="W48" s="117"/>
      <c r="X48" s="110"/>
      <c r="Y48" s="110"/>
      <c r="Z48" s="110"/>
      <c r="AA48" s="110"/>
      <c r="AB48" s="110"/>
      <c r="AC48" s="110"/>
      <c r="AD48" s="110"/>
      <c r="AE48" s="110"/>
      <c r="AF48" s="110"/>
      <c r="AG48" s="110"/>
      <c r="AH48" s="110"/>
      <c r="AI48" s="110"/>
      <c r="AJ48" s="110"/>
      <c r="AK48" s="110"/>
      <c r="AL48" s="110"/>
      <c r="AM48" s="110"/>
      <c r="AN48" s="110"/>
    </row>
    <row r="49" spans="1:40" ht="15" customHeight="1" x14ac:dyDescent="0.2">
      <c r="A49" s="153"/>
      <c r="B49" s="153"/>
      <c r="C49" s="153"/>
      <c r="D49" s="153"/>
      <c r="E49" s="153"/>
      <c r="F49" s="151"/>
      <c r="G49" s="151"/>
      <c r="H49" s="126"/>
      <c r="I49" s="126"/>
      <c r="J49" s="126"/>
      <c r="K49" s="126"/>
      <c r="L49" s="126"/>
      <c r="M49" s="126"/>
      <c r="N49" s="126"/>
      <c r="O49" s="126"/>
      <c r="P49" s="126"/>
      <c r="Q49" s="126"/>
      <c r="R49" s="126"/>
      <c r="S49" s="126"/>
      <c r="T49" s="126"/>
      <c r="U49" s="126"/>
      <c r="V49" s="126"/>
      <c r="W49" s="117"/>
      <c r="X49" s="110"/>
      <c r="Y49" s="110"/>
      <c r="Z49" s="110"/>
      <c r="AA49" s="110"/>
      <c r="AB49" s="110"/>
      <c r="AC49" s="110"/>
      <c r="AD49" s="110"/>
      <c r="AE49" s="110"/>
      <c r="AF49" s="110"/>
      <c r="AG49" s="110"/>
      <c r="AH49" s="110"/>
      <c r="AI49" s="110"/>
      <c r="AJ49" s="110"/>
      <c r="AK49" s="110"/>
      <c r="AL49" s="110"/>
      <c r="AM49" s="110"/>
      <c r="AN49" s="110"/>
    </row>
    <row r="50" spans="1:40" ht="15" customHeight="1" x14ac:dyDescent="0.2">
      <c r="A50" s="153"/>
      <c r="B50" s="153"/>
      <c r="C50" s="153"/>
      <c r="D50" s="153"/>
      <c r="E50" s="153"/>
      <c r="F50" s="151"/>
      <c r="G50" s="151"/>
      <c r="H50" s="126"/>
      <c r="I50" s="126"/>
      <c r="J50" s="126"/>
      <c r="K50" s="126"/>
      <c r="L50" s="126"/>
      <c r="M50" s="126"/>
      <c r="N50" s="126"/>
      <c r="O50" s="126"/>
      <c r="P50" s="126"/>
      <c r="Q50" s="126"/>
      <c r="R50" s="126"/>
      <c r="S50" s="126"/>
      <c r="T50" s="126"/>
      <c r="U50" s="126"/>
      <c r="V50" s="126"/>
      <c r="W50" s="117"/>
      <c r="X50" s="110"/>
      <c r="Y50" s="110"/>
      <c r="Z50" s="110"/>
      <c r="AA50" s="110"/>
      <c r="AB50" s="110"/>
      <c r="AC50" s="110"/>
      <c r="AD50" s="110"/>
      <c r="AE50" s="110"/>
      <c r="AF50" s="110"/>
      <c r="AG50" s="110"/>
      <c r="AH50" s="110"/>
      <c r="AI50" s="110"/>
      <c r="AJ50" s="110"/>
      <c r="AK50" s="110"/>
      <c r="AL50" s="110"/>
      <c r="AM50" s="110"/>
      <c r="AN50" s="110"/>
    </row>
    <row r="51" spans="1:40" ht="15" customHeight="1" x14ac:dyDescent="0.2">
      <c r="A51" s="153"/>
      <c r="B51" s="153"/>
      <c r="C51" s="153"/>
      <c r="D51" s="153"/>
      <c r="E51" s="153"/>
      <c r="F51" s="151"/>
      <c r="G51" s="151"/>
      <c r="H51" s="126"/>
      <c r="I51" s="126"/>
      <c r="J51" s="126"/>
      <c r="K51" s="126"/>
      <c r="L51" s="126"/>
      <c r="M51" s="126"/>
      <c r="N51" s="126"/>
      <c r="O51" s="126"/>
      <c r="P51" s="126"/>
      <c r="Q51" s="126"/>
      <c r="R51" s="126"/>
      <c r="S51" s="126"/>
      <c r="T51" s="126"/>
      <c r="U51" s="126"/>
      <c r="V51" s="126"/>
      <c r="W51" s="117"/>
      <c r="X51" s="110"/>
      <c r="Y51" s="110"/>
      <c r="Z51" s="110"/>
      <c r="AA51" s="110"/>
      <c r="AB51" s="110"/>
      <c r="AC51" s="110"/>
      <c r="AD51" s="110"/>
      <c r="AE51" s="110"/>
      <c r="AF51" s="110"/>
      <c r="AG51" s="110"/>
      <c r="AH51" s="110"/>
      <c r="AI51" s="110"/>
      <c r="AJ51" s="110"/>
      <c r="AK51" s="110"/>
      <c r="AL51" s="110"/>
      <c r="AM51" s="110"/>
      <c r="AN51" s="110"/>
    </row>
    <row r="52" spans="1:40" ht="15" customHeight="1" x14ac:dyDescent="0.2">
      <c r="A52" s="153"/>
      <c r="B52" s="153"/>
      <c r="C52" s="153"/>
      <c r="D52" s="153"/>
      <c r="E52" s="153"/>
      <c r="F52" s="151"/>
      <c r="H52" s="126"/>
      <c r="I52" s="126"/>
      <c r="J52" s="126"/>
      <c r="K52" s="126"/>
      <c r="L52" s="126"/>
      <c r="M52" s="126"/>
      <c r="N52" s="126"/>
      <c r="O52" s="126"/>
      <c r="P52" s="126"/>
      <c r="Q52" s="126"/>
      <c r="R52" s="126"/>
      <c r="S52" s="126"/>
      <c r="T52" s="126"/>
      <c r="U52" s="126"/>
      <c r="V52" s="126"/>
      <c r="W52" s="117"/>
      <c r="X52" s="110"/>
      <c r="Y52" s="110"/>
      <c r="Z52" s="110"/>
      <c r="AA52" s="110"/>
      <c r="AB52" s="110"/>
      <c r="AC52" s="110"/>
      <c r="AD52" s="110"/>
      <c r="AE52" s="110"/>
      <c r="AF52" s="110"/>
      <c r="AG52" s="110"/>
      <c r="AH52" s="110"/>
      <c r="AI52" s="110"/>
      <c r="AJ52" s="110"/>
      <c r="AK52" s="110"/>
      <c r="AL52" s="110"/>
      <c r="AM52" s="110"/>
      <c r="AN52" s="110"/>
    </row>
    <row r="53" spans="1:40" ht="15" customHeight="1" x14ac:dyDescent="0.2">
      <c r="A53" s="125"/>
      <c r="H53" s="126"/>
      <c r="I53" s="126"/>
      <c r="J53" s="126"/>
      <c r="K53" s="126"/>
      <c r="L53" s="126"/>
      <c r="M53" s="126"/>
      <c r="N53" s="126"/>
      <c r="O53" s="126"/>
      <c r="P53" s="126"/>
      <c r="Q53" s="126"/>
      <c r="R53" s="126"/>
      <c r="S53" s="126"/>
      <c r="T53" s="126"/>
      <c r="U53" s="126"/>
      <c r="V53" s="126"/>
      <c r="W53" s="117"/>
      <c r="X53" s="110"/>
      <c r="Y53" s="110"/>
      <c r="Z53" s="110"/>
      <c r="AA53" s="110"/>
      <c r="AB53" s="110"/>
      <c r="AC53" s="110"/>
      <c r="AD53" s="110"/>
      <c r="AE53" s="110"/>
      <c r="AF53" s="110"/>
      <c r="AG53" s="110"/>
      <c r="AH53" s="110"/>
      <c r="AI53" s="110"/>
      <c r="AJ53" s="110"/>
      <c r="AK53" s="110"/>
      <c r="AL53" s="110"/>
      <c r="AM53" s="110"/>
      <c r="AN53" s="110"/>
    </row>
    <row r="54" spans="1:40" ht="15" customHeight="1" x14ac:dyDescent="0.2">
      <c r="A54" s="125"/>
      <c r="H54" s="126"/>
      <c r="I54" s="126"/>
      <c r="J54" s="126"/>
      <c r="K54" s="126"/>
      <c r="L54" s="126"/>
      <c r="M54" s="126"/>
      <c r="N54" s="126"/>
      <c r="O54" s="126"/>
      <c r="P54" s="126"/>
      <c r="Q54" s="126"/>
      <c r="R54" s="126"/>
      <c r="S54" s="126"/>
      <c r="T54" s="126"/>
      <c r="U54" s="126"/>
      <c r="V54" s="126"/>
      <c r="W54" s="117"/>
      <c r="X54" s="110"/>
      <c r="Y54" s="110"/>
      <c r="Z54" s="110"/>
      <c r="AA54" s="110"/>
      <c r="AB54" s="110"/>
      <c r="AC54" s="110"/>
      <c r="AD54" s="110"/>
      <c r="AE54" s="110"/>
      <c r="AF54" s="110"/>
      <c r="AG54" s="110"/>
      <c r="AH54" s="110"/>
      <c r="AI54" s="110"/>
      <c r="AJ54" s="110"/>
      <c r="AK54" s="110"/>
      <c r="AL54" s="110"/>
      <c r="AM54" s="110"/>
      <c r="AN54" s="110"/>
    </row>
    <row r="55" spans="1:40" ht="15" customHeight="1" x14ac:dyDescent="0.2">
      <c r="A55" s="125"/>
      <c r="H55" s="126"/>
      <c r="I55" s="126"/>
      <c r="J55" s="126"/>
      <c r="K55" s="126"/>
      <c r="L55" s="126"/>
      <c r="M55" s="126"/>
      <c r="N55" s="126"/>
      <c r="O55" s="126"/>
      <c r="P55" s="126"/>
      <c r="Q55" s="126"/>
      <c r="R55" s="126"/>
      <c r="S55" s="126"/>
      <c r="T55" s="126"/>
      <c r="U55" s="126"/>
      <c r="V55" s="126"/>
      <c r="W55" s="160"/>
      <c r="X55" s="110"/>
      <c r="Y55" s="110"/>
      <c r="Z55" s="110"/>
      <c r="AA55" s="110"/>
      <c r="AB55" s="110"/>
      <c r="AC55" s="110"/>
      <c r="AD55" s="110"/>
      <c r="AE55" s="110"/>
      <c r="AF55" s="110"/>
      <c r="AG55" s="110"/>
      <c r="AH55" s="110"/>
      <c r="AI55" s="110"/>
      <c r="AJ55" s="110"/>
      <c r="AK55" s="110"/>
      <c r="AL55" s="110"/>
      <c r="AM55" s="110"/>
      <c r="AN55" s="110"/>
    </row>
    <row r="56" spans="1:40" ht="15" customHeight="1" x14ac:dyDescent="0.2">
      <c r="A56" s="125"/>
      <c r="H56" s="126"/>
      <c r="I56" s="126"/>
      <c r="J56" s="126"/>
      <c r="K56" s="126"/>
      <c r="L56" s="126"/>
      <c r="M56" s="126"/>
      <c r="N56" s="126"/>
      <c r="O56" s="126"/>
      <c r="P56" s="126"/>
      <c r="Q56" s="126"/>
      <c r="R56" s="126"/>
      <c r="S56" s="126"/>
      <c r="T56" s="126"/>
      <c r="U56" s="126"/>
      <c r="V56" s="126"/>
      <c r="W56" s="160"/>
      <c r="X56" s="110"/>
      <c r="Y56" s="110"/>
      <c r="Z56" s="110"/>
      <c r="AA56" s="110"/>
      <c r="AB56" s="110"/>
      <c r="AC56" s="110"/>
      <c r="AD56" s="110"/>
      <c r="AE56" s="110"/>
      <c r="AF56" s="110"/>
      <c r="AG56" s="110"/>
      <c r="AH56" s="110"/>
      <c r="AI56" s="110"/>
      <c r="AJ56" s="110"/>
      <c r="AK56" s="110"/>
      <c r="AL56" s="110"/>
      <c r="AM56" s="110"/>
      <c r="AN56" s="110"/>
    </row>
    <row r="57" spans="1:40" ht="15" customHeight="1" x14ac:dyDescent="0.2">
      <c r="A57" s="125"/>
      <c r="H57" s="126"/>
      <c r="I57" s="126"/>
      <c r="J57" s="126"/>
      <c r="K57" s="126"/>
      <c r="L57" s="126"/>
      <c r="M57" s="126"/>
      <c r="N57" s="126"/>
      <c r="O57" s="126"/>
      <c r="P57" s="126"/>
      <c r="Q57" s="126"/>
      <c r="R57" s="126"/>
      <c r="S57" s="126"/>
      <c r="T57" s="126"/>
      <c r="U57" s="126"/>
      <c r="V57" s="126"/>
      <c r="W57" s="160"/>
      <c r="X57" s="110"/>
      <c r="Y57" s="110"/>
      <c r="Z57" s="110"/>
      <c r="AA57" s="110"/>
      <c r="AB57" s="110"/>
      <c r="AC57" s="110"/>
      <c r="AD57" s="110"/>
      <c r="AE57" s="110"/>
      <c r="AF57" s="110"/>
      <c r="AG57" s="110"/>
      <c r="AH57" s="110"/>
      <c r="AI57" s="110"/>
      <c r="AJ57" s="110"/>
      <c r="AK57" s="110"/>
      <c r="AL57" s="110"/>
      <c r="AM57" s="110"/>
      <c r="AN57" s="110"/>
    </row>
    <row r="58" spans="1:40" ht="15" customHeight="1" x14ac:dyDescent="0.2">
      <c r="A58" s="125"/>
      <c r="H58" s="126"/>
      <c r="I58" s="126"/>
      <c r="J58" s="126"/>
      <c r="K58" s="126"/>
      <c r="L58" s="126"/>
      <c r="M58" s="126"/>
      <c r="N58" s="126"/>
      <c r="O58" s="126"/>
      <c r="P58" s="126"/>
      <c r="Q58" s="126"/>
      <c r="R58" s="126"/>
      <c r="S58" s="126"/>
      <c r="T58" s="126"/>
      <c r="U58" s="126"/>
      <c r="V58" s="126"/>
      <c r="W58" s="117"/>
      <c r="X58" s="110"/>
      <c r="Y58" s="110"/>
      <c r="Z58" s="110"/>
      <c r="AA58" s="110"/>
      <c r="AB58" s="110"/>
      <c r="AC58" s="110"/>
      <c r="AD58" s="110"/>
      <c r="AE58" s="110"/>
      <c r="AF58" s="110"/>
      <c r="AG58" s="110"/>
      <c r="AH58" s="110"/>
      <c r="AI58" s="110"/>
      <c r="AJ58" s="110"/>
      <c r="AK58" s="110"/>
      <c r="AL58" s="110"/>
      <c r="AM58" s="110"/>
      <c r="AN58" s="110"/>
    </row>
    <row r="59" spans="1:40" ht="15" customHeight="1" x14ac:dyDescent="0.2">
      <c r="A59" s="125"/>
      <c r="H59" s="126"/>
      <c r="I59" s="126"/>
      <c r="J59" s="126"/>
      <c r="K59" s="126"/>
      <c r="L59" s="126"/>
      <c r="M59" s="126"/>
      <c r="N59" s="126"/>
      <c r="O59" s="126"/>
      <c r="P59" s="126"/>
      <c r="Q59" s="126"/>
      <c r="R59" s="126"/>
      <c r="S59" s="126"/>
      <c r="T59" s="126"/>
      <c r="U59" s="126"/>
      <c r="V59" s="126"/>
      <c r="W59" s="117"/>
      <c r="X59" s="110"/>
      <c r="Y59" s="110"/>
      <c r="Z59" s="110"/>
      <c r="AA59" s="110"/>
      <c r="AB59" s="110"/>
      <c r="AC59" s="110"/>
      <c r="AD59" s="110"/>
      <c r="AE59" s="110"/>
      <c r="AF59" s="110"/>
      <c r="AG59" s="110"/>
      <c r="AH59" s="110"/>
      <c r="AI59" s="110"/>
      <c r="AJ59" s="110"/>
      <c r="AK59" s="110"/>
      <c r="AL59" s="110"/>
      <c r="AM59" s="110"/>
      <c r="AN59" s="110"/>
    </row>
    <row r="60" spans="1:40" ht="15" customHeight="1" x14ac:dyDescent="0.2">
      <c r="A60" s="161"/>
      <c r="H60" s="126"/>
      <c r="I60" s="126"/>
      <c r="J60" s="126"/>
      <c r="K60" s="126"/>
      <c r="L60" s="126"/>
      <c r="M60" s="126"/>
      <c r="N60" s="126"/>
      <c r="O60" s="126"/>
      <c r="P60" s="126"/>
      <c r="Q60" s="126"/>
      <c r="R60" s="126"/>
      <c r="S60" s="126"/>
      <c r="T60" s="126"/>
      <c r="U60" s="126"/>
      <c r="V60" s="126"/>
      <c r="W60" s="117"/>
      <c r="X60" s="110"/>
      <c r="Y60" s="110"/>
      <c r="Z60" s="110"/>
      <c r="AA60" s="110"/>
      <c r="AB60" s="110"/>
      <c r="AC60" s="110"/>
      <c r="AD60" s="110"/>
      <c r="AE60" s="110"/>
      <c r="AF60" s="110"/>
      <c r="AG60" s="110"/>
      <c r="AH60" s="110"/>
      <c r="AI60" s="110"/>
      <c r="AJ60" s="110"/>
      <c r="AK60" s="110"/>
      <c r="AL60" s="110"/>
      <c r="AM60" s="110"/>
      <c r="AN60" s="110"/>
    </row>
    <row r="61" spans="1:40" ht="15" customHeight="1" x14ac:dyDescent="0.2">
      <c r="A61" s="162"/>
      <c r="H61" s="126"/>
      <c r="I61" s="126"/>
      <c r="J61" s="126"/>
      <c r="K61" s="126"/>
      <c r="L61" s="126"/>
      <c r="M61" s="126"/>
      <c r="N61" s="126"/>
      <c r="O61" s="126"/>
      <c r="P61" s="126"/>
      <c r="Q61" s="126"/>
      <c r="R61" s="126"/>
      <c r="S61" s="126"/>
      <c r="T61" s="126"/>
      <c r="U61" s="126"/>
      <c r="V61" s="126"/>
      <c r="W61" s="117"/>
      <c r="X61" s="110"/>
      <c r="Y61" s="110"/>
      <c r="Z61" s="110"/>
      <c r="AA61" s="110"/>
      <c r="AB61" s="110"/>
      <c r="AC61" s="110"/>
      <c r="AD61" s="110"/>
      <c r="AE61" s="110"/>
      <c r="AF61" s="110"/>
      <c r="AG61" s="110"/>
      <c r="AH61" s="110"/>
      <c r="AI61" s="110"/>
      <c r="AJ61" s="110"/>
      <c r="AK61" s="110"/>
      <c r="AL61" s="110"/>
      <c r="AM61" s="110"/>
      <c r="AN61" s="110"/>
    </row>
    <row r="62" spans="1:40" ht="15" customHeight="1" x14ac:dyDescent="0.2">
      <c r="A62" s="162"/>
      <c r="H62" s="126"/>
      <c r="I62" s="126"/>
      <c r="J62" s="126"/>
      <c r="K62" s="126"/>
      <c r="L62" s="126"/>
      <c r="M62" s="126"/>
      <c r="N62" s="126"/>
      <c r="O62" s="126"/>
      <c r="P62" s="126"/>
      <c r="Q62" s="126"/>
      <c r="R62" s="126"/>
      <c r="S62" s="126"/>
      <c r="T62" s="126"/>
      <c r="U62" s="126"/>
      <c r="V62" s="126"/>
      <c r="W62" s="117"/>
      <c r="X62" s="110"/>
      <c r="Y62" s="110"/>
      <c r="Z62" s="110"/>
      <c r="AA62" s="110"/>
      <c r="AB62" s="110"/>
      <c r="AC62" s="110"/>
      <c r="AD62" s="110"/>
      <c r="AE62" s="110"/>
      <c r="AF62" s="110"/>
      <c r="AG62" s="110"/>
      <c r="AH62" s="110"/>
      <c r="AI62" s="110"/>
      <c r="AJ62" s="110"/>
      <c r="AK62" s="110"/>
      <c r="AL62" s="110"/>
      <c r="AM62" s="110"/>
      <c r="AN62" s="110"/>
    </row>
    <row r="63" spans="1:40" ht="15" customHeight="1" x14ac:dyDescent="0.2">
      <c r="A63" s="162"/>
      <c r="H63" s="117"/>
      <c r="I63" s="117"/>
      <c r="J63" s="117"/>
      <c r="K63" s="117"/>
      <c r="L63" s="117"/>
      <c r="M63" s="117"/>
      <c r="N63" s="117"/>
      <c r="O63" s="126"/>
      <c r="P63" s="126"/>
      <c r="Q63" s="126"/>
      <c r="R63" s="126"/>
      <c r="S63" s="126"/>
      <c r="T63" s="126"/>
      <c r="U63" s="126"/>
      <c r="V63" s="126"/>
      <c r="W63" s="117"/>
      <c r="X63" s="110"/>
      <c r="Y63" s="110"/>
      <c r="Z63" s="110"/>
      <c r="AA63" s="110"/>
      <c r="AB63" s="110"/>
      <c r="AC63" s="110"/>
      <c r="AD63" s="110"/>
      <c r="AE63" s="110"/>
      <c r="AF63" s="110"/>
      <c r="AG63" s="110"/>
      <c r="AH63" s="110"/>
      <c r="AI63" s="110"/>
      <c r="AJ63" s="110"/>
      <c r="AK63" s="110"/>
      <c r="AL63" s="110"/>
      <c r="AM63" s="110"/>
      <c r="AN63" s="110"/>
    </row>
    <row r="64" spans="1:40" ht="15" customHeight="1" x14ac:dyDescent="0.2">
      <c r="A64" s="162"/>
      <c r="H64" s="160"/>
      <c r="I64" s="160"/>
      <c r="J64" s="160"/>
      <c r="K64" s="160"/>
      <c r="L64" s="160"/>
      <c r="M64" s="160"/>
      <c r="N64" s="160"/>
      <c r="O64" s="117"/>
      <c r="P64" s="117"/>
      <c r="Q64" s="117"/>
      <c r="R64" s="117"/>
      <c r="S64" s="117"/>
      <c r="T64" s="117"/>
      <c r="U64" s="117"/>
      <c r="V64" s="117"/>
      <c r="W64" s="117"/>
      <c r="X64" s="110"/>
      <c r="Y64" s="110"/>
      <c r="Z64" s="110"/>
      <c r="AA64" s="110"/>
      <c r="AB64" s="110"/>
      <c r="AC64" s="110"/>
      <c r="AD64" s="110"/>
      <c r="AE64" s="110"/>
      <c r="AF64" s="110"/>
      <c r="AG64" s="110"/>
      <c r="AH64" s="110"/>
      <c r="AI64" s="110"/>
      <c r="AJ64" s="110"/>
      <c r="AK64" s="110"/>
      <c r="AL64" s="110"/>
      <c r="AM64" s="110"/>
      <c r="AN64" s="110"/>
    </row>
    <row r="65" spans="1:40" ht="15" customHeight="1" x14ac:dyDescent="0.2">
      <c r="A65" s="144"/>
      <c r="H65" s="160"/>
      <c r="I65" s="160"/>
      <c r="J65" s="160"/>
      <c r="K65" s="160"/>
      <c r="L65" s="160"/>
      <c r="M65" s="160"/>
      <c r="N65" s="160"/>
      <c r="O65" s="160"/>
      <c r="P65" s="160"/>
      <c r="Q65" s="160"/>
      <c r="R65" s="160"/>
      <c r="S65" s="160"/>
      <c r="T65" s="160"/>
      <c r="U65" s="160"/>
      <c r="V65" s="160"/>
      <c r="W65" s="110"/>
      <c r="X65" s="110"/>
      <c r="Y65" s="110"/>
      <c r="Z65" s="110"/>
      <c r="AA65" s="110"/>
      <c r="AB65" s="110"/>
      <c r="AC65" s="110"/>
      <c r="AD65" s="110"/>
      <c r="AE65" s="110"/>
      <c r="AF65" s="110"/>
      <c r="AG65" s="110"/>
      <c r="AH65" s="110"/>
      <c r="AI65" s="110"/>
      <c r="AJ65" s="110"/>
      <c r="AK65" s="110"/>
      <c r="AL65" s="110"/>
      <c r="AM65" s="110"/>
      <c r="AN65" s="110"/>
    </row>
    <row r="66" spans="1:40" ht="15" customHeight="1" x14ac:dyDescent="0.2">
      <c r="A66" s="144"/>
      <c r="H66" s="160"/>
      <c r="I66" s="160"/>
      <c r="J66" s="160"/>
      <c r="K66" s="160"/>
      <c r="L66" s="160"/>
      <c r="M66" s="160"/>
      <c r="N66" s="160"/>
      <c r="O66" s="160"/>
      <c r="P66" s="160"/>
      <c r="Q66" s="160"/>
      <c r="R66" s="160"/>
      <c r="S66" s="160"/>
      <c r="T66" s="160"/>
      <c r="U66" s="160"/>
      <c r="V66" s="160"/>
      <c r="W66" s="110"/>
      <c r="X66" s="110"/>
      <c r="Y66" s="110"/>
      <c r="Z66" s="110"/>
      <c r="AA66" s="110"/>
      <c r="AB66" s="110"/>
      <c r="AC66" s="110"/>
      <c r="AD66" s="110"/>
      <c r="AE66" s="110"/>
      <c r="AF66" s="110"/>
      <c r="AG66" s="110"/>
      <c r="AH66" s="110"/>
      <c r="AI66" s="110"/>
      <c r="AJ66" s="110"/>
      <c r="AK66" s="110"/>
      <c r="AL66" s="110"/>
      <c r="AM66" s="110"/>
      <c r="AN66" s="110"/>
    </row>
    <row r="67" spans="1:40" ht="15" customHeight="1" x14ac:dyDescent="0.2">
      <c r="A67" s="144"/>
      <c r="H67" s="160"/>
      <c r="I67" s="160"/>
      <c r="J67" s="160"/>
      <c r="K67" s="160"/>
      <c r="L67" s="160"/>
      <c r="M67" s="160"/>
      <c r="N67" s="160"/>
      <c r="O67" s="160"/>
      <c r="P67" s="160"/>
      <c r="Q67" s="160"/>
      <c r="R67" s="160"/>
      <c r="S67" s="160"/>
      <c r="T67" s="160"/>
      <c r="U67" s="160"/>
      <c r="V67" s="160"/>
      <c r="W67" s="110"/>
      <c r="X67" s="110"/>
      <c r="Y67" s="110"/>
      <c r="Z67" s="110"/>
      <c r="AA67" s="110"/>
      <c r="AB67" s="110"/>
      <c r="AC67" s="110"/>
      <c r="AD67" s="110"/>
      <c r="AE67" s="110"/>
      <c r="AF67" s="110"/>
      <c r="AG67" s="110"/>
      <c r="AH67" s="110"/>
      <c r="AI67" s="110"/>
      <c r="AJ67" s="110"/>
      <c r="AK67" s="110"/>
      <c r="AL67" s="110"/>
      <c r="AM67" s="110"/>
      <c r="AN67" s="110"/>
    </row>
    <row r="68" spans="1:40" ht="15" customHeight="1" x14ac:dyDescent="0.2">
      <c r="A68" s="144"/>
      <c r="H68" s="160"/>
      <c r="I68" s="160"/>
      <c r="J68" s="160"/>
      <c r="K68" s="160"/>
      <c r="L68" s="160"/>
      <c r="M68" s="160"/>
      <c r="N68" s="160"/>
      <c r="O68" s="160"/>
      <c r="P68" s="160"/>
      <c r="Q68" s="160"/>
      <c r="R68" s="160"/>
      <c r="S68" s="160"/>
      <c r="T68" s="160"/>
      <c r="U68" s="160"/>
      <c r="V68" s="160"/>
      <c r="W68" s="110"/>
      <c r="X68" s="110"/>
      <c r="Y68" s="110"/>
      <c r="Z68" s="110"/>
      <c r="AA68" s="110"/>
      <c r="AB68" s="110"/>
      <c r="AC68" s="110"/>
      <c r="AD68" s="110"/>
      <c r="AE68" s="110"/>
      <c r="AF68" s="110"/>
      <c r="AG68" s="110"/>
      <c r="AH68" s="110"/>
      <c r="AI68" s="110"/>
      <c r="AJ68" s="110"/>
      <c r="AK68" s="110"/>
      <c r="AL68" s="110"/>
      <c r="AM68" s="110"/>
      <c r="AN68" s="110"/>
    </row>
    <row r="69" spans="1:40" ht="15" customHeight="1" x14ac:dyDescent="0.2">
      <c r="A69" s="144"/>
      <c r="H69" s="160"/>
      <c r="I69" s="160"/>
      <c r="J69" s="160"/>
      <c r="K69" s="160"/>
      <c r="L69" s="160"/>
      <c r="M69" s="160"/>
      <c r="N69" s="160"/>
      <c r="O69" s="160"/>
      <c r="P69" s="160"/>
      <c r="Q69" s="160"/>
      <c r="R69" s="160"/>
      <c r="S69" s="160"/>
      <c r="T69" s="160"/>
      <c r="U69" s="160"/>
      <c r="V69" s="160"/>
      <c r="W69" s="110"/>
      <c r="X69" s="110"/>
      <c r="Y69" s="110"/>
      <c r="Z69" s="110"/>
      <c r="AA69" s="110"/>
      <c r="AB69" s="110"/>
      <c r="AC69" s="110"/>
      <c r="AD69" s="110"/>
      <c r="AE69" s="110"/>
      <c r="AF69" s="110"/>
      <c r="AG69" s="110"/>
      <c r="AH69" s="110"/>
      <c r="AI69" s="110"/>
      <c r="AJ69" s="110"/>
      <c r="AK69" s="110"/>
      <c r="AL69" s="110"/>
      <c r="AM69" s="110"/>
      <c r="AN69" s="110"/>
    </row>
    <row r="70" spans="1:40" ht="15" customHeight="1" x14ac:dyDescent="0.2">
      <c r="A70" s="144"/>
      <c r="H70" s="160"/>
      <c r="I70" s="160"/>
      <c r="J70" s="160"/>
      <c r="K70" s="160"/>
      <c r="L70" s="160"/>
      <c r="M70" s="160"/>
      <c r="N70" s="160"/>
      <c r="O70" s="160"/>
      <c r="P70" s="160"/>
      <c r="Q70" s="160"/>
      <c r="R70" s="160"/>
      <c r="S70" s="160"/>
      <c r="T70" s="160"/>
      <c r="U70" s="160"/>
      <c r="V70" s="160"/>
      <c r="W70" s="110"/>
      <c r="X70" s="110"/>
      <c r="Y70" s="110"/>
      <c r="Z70" s="110"/>
      <c r="AA70" s="110"/>
      <c r="AB70" s="110"/>
      <c r="AC70" s="110"/>
      <c r="AD70" s="110"/>
      <c r="AE70" s="110"/>
      <c r="AF70" s="110"/>
      <c r="AG70" s="110"/>
      <c r="AH70" s="110"/>
      <c r="AI70" s="110"/>
      <c r="AJ70" s="110"/>
      <c r="AK70" s="110"/>
      <c r="AL70" s="110"/>
      <c r="AM70" s="110"/>
      <c r="AN70" s="110"/>
    </row>
    <row r="71" spans="1:40" ht="15" customHeight="1" x14ac:dyDescent="0.2">
      <c r="A71" s="144"/>
      <c r="H71" s="160"/>
      <c r="I71" s="160"/>
      <c r="J71" s="160"/>
      <c r="K71" s="160"/>
      <c r="L71" s="160"/>
      <c r="M71" s="160"/>
      <c r="N71" s="160"/>
      <c r="O71" s="160"/>
      <c r="P71" s="160"/>
      <c r="Q71" s="160"/>
      <c r="R71" s="160"/>
      <c r="S71" s="160"/>
      <c r="T71" s="160"/>
      <c r="U71" s="160"/>
      <c r="V71" s="160"/>
      <c r="W71" s="110"/>
      <c r="X71" s="110"/>
      <c r="Y71" s="110"/>
      <c r="Z71" s="110"/>
      <c r="AA71" s="110"/>
      <c r="AB71" s="110"/>
      <c r="AC71" s="110"/>
      <c r="AD71" s="110"/>
      <c r="AE71" s="110"/>
      <c r="AF71" s="110"/>
      <c r="AG71" s="110"/>
      <c r="AH71" s="110"/>
      <c r="AI71" s="110"/>
      <c r="AJ71" s="110"/>
      <c r="AK71" s="110"/>
      <c r="AL71" s="110"/>
      <c r="AM71" s="110"/>
      <c r="AN71" s="110"/>
    </row>
    <row r="72" spans="1:40" ht="15" customHeight="1" x14ac:dyDescent="0.2">
      <c r="A72" s="144"/>
      <c r="H72" s="160"/>
      <c r="I72" s="160"/>
      <c r="J72" s="160"/>
      <c r="K72" s="160"/>
      <c r="L72" s="160"/>
      <c r="M72" s="160"/>
      <c r="N72" s="160"/>
      <c r="O72" s="160"/>
      <c r="P72" s="160"/>
      <c r="Q72" s="160"/>
      <c r="R72" s="160"/>
      <c r="S72" s="160"/>
      <c r="T72" s="160"/>
      <c r="U72" s="160"/>
      <c r="V72" s="160"/>
      <c r="W72" s="110"/>
      <c r="X72" s="110"/>
      <c r="Y72" s="110"/>
      <c r="Z72" s="110"/>
      <c r="AA72" s="110"/>
      <c r="AB72" s="110"/>
      <c r="AC72" s="110"/>
      <c r="AD72" s="110"/>
      <c r="AE72" s="110"/>
      <c r="AF72" s="110"/>
      <c r="AG72" s="110"/>
      <c r="AH72" s="110"/>
      <c r="AI72" s="110"/>
      <c r="AJ72" s="110"/>
      <c r="AK72" s="110"/>
      <c r="AL72" s="110"/>
      <c r="AM72" s="110"/>
      <c r="AN72" s="110"/>
    </row>
    <row r="73" spans="1:40" ht="15" customHeight="1" x14ac:dyDescent="0.2">
      <c r="A73" s="144"/>
      <c r="H73" s="160"/>
      <c r="I73" s="160"/>
      <c r="J73" s="160"/>
      <c r="K73" s="160"/>
      <c r="L73" s="160"/>
      <c r="M73" s="160"/>
      <c r="N73" s="160"/>
      <c r="O73" s="160"/>
      <c r="P73" s="160"/>
      <c r="Q73" s="160"/>
      <c r="R73" s="160"/>
      <c r="S73" s="160"/>
      <c r="T73" s="160"/>
      <c r="U73" s="160"/>
      <c r="V73" s="160"/>
      <c r="W73" s="110"/>
      <c r="X73" s="110"/>
      <c r="Y73" s="110"/>
      <c r="Z73" s="110"/>
      <c r="AA73" s="110"/>
      <c r="AB73" s="110"/>
      <c r="AC73" s="110"/>
      <c r="AD73" s="110"/>
      <c r="AE73" s="110"/>
      <c r="AF73" s="110"/>
      <c r="AG73" s="110"/>
      <c r="AH73" s="110"/>
      <c r="AI73" s="110"/>
      <c r="AJ73" s="110"/>
      <c r="AK73" s="110"/>
      <c r="AL73" s="110"/>
      <c r="AM73" s="110"/>
      <c r="AN73" s="110"/>
    </row>
    <row r="74" spans="1:40" ht="15" customHeight="1" x14ac:dyDescent="0.2">
      <c r="A74" s="144"/>
      <c r="N74" s="110"/>
      <c r="O74" s="160"/>
      <c r="P74" s="160"/>
      <c r="Q74" s="160"/>
      <c r="R74" s="160"/>
      <c r="S74" s="160"/>
      <c r="T74" s="160"/>
      <c r="U74" s="160"/>
      <c r="V74" s="160"/>
      <c r="W74" s="110"/>
      <c r="X74" s="110"/>
      <c r="Y74" s="110"/>
      <c r="Z74" s="110"/>
      <c r="AA74" s="110"/>
      <c r="AB74" s="110"/>
      <c r="AC74" s="110"/>
      <c r="AD74" s="110"/>
      <c r="AE74" s="110"/>
      <c r="AF74" s="110"/>
      <c r="AG74" s="110"/>
      <c r="AH74" s="110"/>
      <c r="AI74" s="110"/>
      <c r="AJ74" s="110"/>
      <c r="AK74" s="110"/>
      <c r="AL74" s="110"/>
      <c r="AM74" s="110"/>
      <c r="AN74" s="110"/>
    </row>
    <row r="75" spans="1:40" ht="15" customHeight="1" x14ac:dyDescent="0.2">
      <c r="A75" s="144"/>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row>
    <row r="76" spans="1:40" ht="15" customHeight="1" x14ac:dyDescent="0.2">
      <c r="A76" s="144"/>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row>
    <row r="77" spans="1:40" ht="15" customHeight="1" x14ac:dyDescent="0.2">
      <c r="A77" s="144"/>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row>
    <row r="78" spans="1:40" ht="15" customHeight="1" x14ac:dyDescent="0.2">
      <c r="A78" s="144"/>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row>
    <row r="79" spans="1:40" ht="15" customHeight="1" x14ac:dyDescent="0.2">
      <c r="A79" s="144"/>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row>
    <row r="80" spans="1:40" ht="15" customHeight="1" x14ac:dyDescent="0.2">
      <c r="A80" s="144"/>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row>
    <row r="81" spans="1:40" ht="15" customHeight="1" x14ac:dyDescent="0.2">
      <c r="A81" s="144"/>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row>
    <row r="82" spans="1:40" ht="15" customHeight="1" x14ac:dyDescent="0.2">
      <c r="A82" s="144"/>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row>
    <row r="83" spans="1:40" ht="15" customHeight="1" x14ac:dyDescent="0.2">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row>
    <row r="84" spans="1:40" ht="15" customHeight="1" x14ac:dyDescent="0.2">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row>
    <row r="85" spans="1:40" ht="15" customHeight="1" x14ac:dyDescent="0.2">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row>
    <row r="86" spans="1:40" ht="15" customHeight="1" x14ac:dyDescent="0.2">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row>
    <row r="87" spans="1:40" ht="15" customHeight="1" x14ac:dyDescent="0.2">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row>
    <row r="88" spans="1:40" ht="15" customHeight="1" x14ac:dyDescent="0.2">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row>
    <row r="89" spans="1:40" ht="15" customHeight="1" x14ac:dyDescent="0.2">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row>
    <row r="90" spans="1:40" ht="15" customHeight="1" x14ac:dyDescent="0.2">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row>
    <row r="91" spans="1:40" ht="15" customHeight="1" x14ac:dyDescent="0.2">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row>
    <row r="92" spans="1:40" ht="15" customHeight="1" x14ac:dyDescent="0.2">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row>
    <row r="93" spans="1:40" ht="15" customHeight="1" x14ac:dyDescent="0.2">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row>
    <row r="94" spans="1:40" ht="15" customHeight="1" x14ac:dyDescent="0.2">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row>
    <row r="95" spans="1:40" ht="15" customHeight="1" x14ac:dyDescent="0.2">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row>
    <row r="96" spans="1:40" ht="15" customHeight="1" x14ac:dyDescent="0.2">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row>
    <row r="97" spans="14:40" ht="15" customHeight="1" x14ac:dyDescent="0.2">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row>
    <row r="98" spans="14:40" ht="15" customHeight="1" x14ac:dyDescent="0.2">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row>
    <row r="99" spans="14:40" ht="15" customHeight="1" x14ac:dyDescent="0.2">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row>
    <row r="100" spans="14:40" ht="15" customHeight="1" x14ac:dyDescent="0.2">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row>
    <row r="101" spans="14:40" ht="15" customHeight="1" x14ac:dyDescent="0.2">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row>
    <row r="102" spans="14:40" ht="15" customHeight="1" x14ac:dyDescent="0.2">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row>
    <row r="103" spans="14:40" ht="15" customHeight="1" x14ac:dyDescent="0.2">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row>
    <row r="104" spans="14:40" ht="15" customHeight="1" x14ac:dyDescent="0.2">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row>
    <row r="105" spans="14:40" ht="15" customHeight="1" x14ac:dyDescent="0.2">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row>
    <row r="106" spans="14:40" ht="15" customHeight="1" x14ac:dyDescent="0.2">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row>
    <row r="107" spans="14:40" ht="15" customHeight="1" x14ac:dyDescent="0.2">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row>
    <row r="108" spans="14:40" ht="15" customHeight="1" x14ac:dyDescent="0.2">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row>
    <row r="109" spans="14:40" ht="15" customHeight="1" x14ac:dyDescent="0.2">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row>
    <row r="110" spans="14:40" ht="15" customHeight="1" x14ac:dyDescent="0.2">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row>
    <row r="111" spans="14:40" ht="15" customHeight="1" x14ac:dyDescent="0.2">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row>
    <row r="112" spans="14:40" ht="15" customHeight="1" x14ac:dyDescent="0.2">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row>
    <row r="113" spans="14:40" ht="15" customHeight="1" x14ac:dyDescent="0.2">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row>
    <row r="114" spans="14:40" ht="15" customHeight="1" x14ac:dyDescent="0.2">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row>
    <row r="115" spans="14:40" ht="15" customHeight="1" x14ac:dyDescent="0.2">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row>
    <row r="116" spans="14:40" ht="15" customHeight="1" x14ac:dyDescent="0.2">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row>
    <row r="117" spans="14:40" ht="15" customHeight="1" x14ac:dyDescent="0.2">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row>
    <row r="118" spans="14:40" ht="15" customHeight="1" x14ac:dyDescent="0.2">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row>
    <row r="119" spans="14:40" ht="15" customHeight="1" x14ac:dyDescent="0.2">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row>
    <row r="120" spans="14:40" ht="15" customHeight="1" x14ac:dyDescent="0.2">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row>
    <row r="121" spans="14:40" ht="15" customHeight="1" x14ac:dyDescent="0.2">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row>
    <row r="122" spans="14:40" ht="15" customHeight="1" x14ac:dyDescent="0.2">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row>
    <row r="123" spans="14:40" ht="15" customHeight="1" x14ac:dyDescent="0.2">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row>
    <row r="124" spans="14:40" ht="15" customHeight="1" x14ac:dyDescent="0.2">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row>
    <row r="125" spans="14:40" ht="15" customHeight="1" x14ac:dyDescent="0.2">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row>
    <row r="126" spans="14:40" ht="15" customHeight="1" x14ac:dyDescent="0.2">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row>
    <row r="127" spans="14:40" ht="15" customHeight="1" x14ac:dyDescent="0.2">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row>
    <row r="128" spans="14:40" ht="15" customHeight="1" x14ac:dyDescent="0.2">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row>
    <row r="129" spans="14:40" ht="15" customHeight="1" x14ac:dyDescent="0.2">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row>
    <row r="130" spans="14:40" ht="15" customHeight="1" x14ac:dyDescent="0.2">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row>
    <row r="131" spans="14:40" ht="15" customHeight="1" x14ac:dyDescent="0.2">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row>
    <row r="132" spans="14:40" ht="15" customHeight="1" x14ac:dyDescent="0.2">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row>
    <row r="133" spans="14:40" ht="15" customHeight="1" x14ac:dyDescent="0.2">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row>
    <row r="134" spans="14:40" ht="15" customHeight="1" x14ac:dyDescent="0.2">
      <c r="N134" s="110"/>
      <c r="O134" s="110"/>
      <c r="P134" s="110"/>
      <c r="Q134" s="110"/>
      <c r="R134" s="110"/>
      <c r="S134" s="110"/>
      <c r="T134" s="110"/>
      <c r="U134" s="110"/>
      <c r="V134" s="110"/>
    </row>
    <row r="135" spans="14:40" ht="15" customHeight="1" x14ac:dyDescent="0.2">
      <c r="N135" s="110"/>
      <c r="O135" s="110"/>
      <c r="P135" s="110"/>
      <c r="Q135" s="110"/>
      <c r="R135" s="110"/>
      <c r="S135" s="110"/>
      <c r="T135" s="110"/>
      <c r="U135" s="110"/>
      <c r="V135" s="110"/>
    </row>
    <row r="136" spans="14:40" ht="15" customHeight="1" x14ac:dyDescent="0.2">
      <c r="N136" s="110"/>
      <c r="O136" s="110"/>
      <c r="P136" s="110"/>
      <c r="Q136" s="110"/>
      <c r="R136" s="110"/>
      <c r="S136" s="110"/>
      <c r="T136" s="110"/>
      <c r="U136" s="110"/>
      <c r="V136" s="110"/>
    </row>
    <row r="137" spans="14:40" ht="15" customHeight="1" x14ac:dyDescent="0.2">
      <c r="N137" s="110"/>
      <c r="O137" s="110"/>
      <c r="P137" s="110"/>
      <c r="Q137" s="110"/>
      <c r="R137" s="110"/>
      <c r="S137" s="110"/>
      <c r="T137" s="110"/>
      <c r="U137" s="110"/>
      <c r="V137" s="110"/>
    </row>
    <row r="138" spans="14:40" ht="15" customHeight="1" x14ac:dyDescent="0.2">
      <c r="N138" s="110"/>
      <c r="O138" s="110"/>
      <c r="P138" s="110"/>
      <c r="Q138" s="110"/>
      <c r="R138" s="110"/>
      <c r="S138" s="110"/>
      <c r="T138" s="110"/>
      <c r="U138" s="110"/>
      <c r="V138" s="110"/>
    </row>
    <row r="139" spans="14:40" ht="15" customHeight="1" x14ac:dyDescent="0.2">
      <c r="N139" s="110"/>
      <c r="O139" s="110"/>
      <c r="P139" s="110"/>
      <c r="Q139" s="110"/>
      <c r="R139" s="110"/>
      <c r="S139" s="110"/>
      <c r="T139" s="110"/>
      <c r="U139" s="110"/>
      <c r="V139" s="110"/>
    </row>
    <row r="140" spans="14:40" ht="15" customHeight="1" x14ac:dyDescent="0.2">
      <c r="N140" s="110"/>
      <c r="O140" s="110"/>
      <c r="P140" s="110"/>
      <c r="Q140" s="110"/>
      <c r="R140" s="110"/>
      <c r="S140" s="110"/>
      <c r="T140" s="110"/>
      <c r="U140" s="110"/>
      <c r="V140" s="110"/>
    </row>
    <row r="141" spans="14:40" ht="15" customHeight="1" x14ac:dyDescent="0.2">
      <c r="N141" s="110"/>
      <c r="O141" s="110"/>
      <c r="P141" s="110"/>
      <c r="Q141" s="110"/>
      <c r="R141" s="110"/>
      <c r="S141" s="110"/>
      <c r="T141" s="110"/>
      <c r="U141" s="110"/>
      <c r="V141" s="110"/>
    </row>
    <row r="142" spans="14:40" ht="15" customHeight="1" x14ac:dyDescent="0.2">
      <c r="O142" s="110"/>
      <c r="P142" s="110"/>
      <c r="Q142" s="110"/>
      <c r="R142" s="110"/>
      <c r="S142" s="110"/>
      <c r="T142" s="110"/>
      <c r="U142" s="110"/>
      <c r="V142" s="110"/>
    </row>
    <row r="143" spans="14:40" ht="15" customHeight="1" x14ac:dyDescent="0.2"/>
    <row r="144" spans="14:40"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sheetData>
  <sheetProtection selectLockedCells="1"/>
  <mergeCells count="25">
    <mergeCell ref="A48:E52"/>
    <mergeCell ref="A28:E35"/>
    <mergeCell ref="A37:E37"/>
    <mergeCell ref="A38:E40"/>
    <mergeCell ref="A42:E42"/>
    <mergeCell ref="A43:E45"/>
    <mergeCell ref="A47:E47"/>
    <mergeCell ref="A19:E19"/>
    <mergeCell ref="A20:E20"/>
    <mergeCell ref="A21:E22"/>
    <mergeCell ref="F21:K23"/>
    <mergeCell ref="A23:E24"/>
    <mergeCell ref="A27:E27"/>
    <mergeCell ref="A8:E8"/>
    <mergeCell ref="G8:N8"/>
    <mergeCell ref="I9:N9"/>
    <mergeCell ref="G10:N10"/>
    <mergeCell ref="H11:N15"/>
    <mergeCell ref="G16:N16"/>
    <mergeCell ref="A1:E1"/>
    <mergeCell ref="A2:E2"/>
    <mergeCell ref="G4:N4"/>
    <mergeCell ref="I5:N5"/>
    <mergeCell ref="I6:N6"/>
    <mergeCell ref="I7:N7"/>
  </mergeCells>
  <dataValidations count="1">
    <dataValidation type="list" allowBlank="1" showInputMessage="1" showErrorMessage="1" sqref="A61:A64">
      <formula1>"REAP, Renewable BETC, BETC, ETO, Solar ETO, ESI,ITC"</formula1>
    </dataValidation>
  </dataValidations>
  <hyperlinks>
    <hyperlink ref="H5" r:id="rId1"/>
    <hyperlink ref="H6" r:id="rId2"/>
    <hyperlink ref="H7" r:id="rId3"/>
  </hyperlinks>
  <printOptions horizontalCentered="1"/>
  <pageMargins left="0.25" right="0.25" top="0.5" bottom="0.75" header="0.3" footer="0.3"/>
  <pageSetup orientation="portrait" horizontalDpi="1200" verticalDpi="1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Database Export</vt:lpstr>
      <vt:lpstr>Narrative</vt:lpstr>
      <vt:lpstr>Analysis</vt:lpstr>
      <vt:lpstr>Incentives</vt:lpstr>
      <vt:lpstr>Analysis!Print_Area</vt:lpstr>
      <vt:lpstr>Incentives!Print_Area</vt:lpstr>
      <vt:lpstr>Narrative!Print_Area</vt:lpstr>
      <vt:lpstr>Incentives!Print_Titles</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Waste Compactor</dc:title>
  <dc:creator>Mikhail Jones</dc:creator>
  <cp:keywords>OSU EEC</cp:keywords>
  <cp:lastModifiedBy>Mutch, Joshua</cp:lastModifiedBy>
  <cp:lastPrinted>2012-08-08T04:25:27Z</cp:lastPrinted>
  <dcterms:created xsi:type="dcterms:W3CDTF">2011-03-11T22:25:13Z</dcterms:created>
  <dcterms:modified xsi:type="dcterms:W3CDTF">2015-09-02T01:11:03Z</dcterms:modified>
</cp:coreProperties>
</file>