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17235" windowHeight="8250"/>
  </bookViews>
  <sheets>
    <sheet name="Database Export" sheetId="4" r:id="rId1"/>
    <sheet name="Narrative" sheetId="3" r:id="rId2"/>
    <sheet name="Data Preparation" sheetId="7" r:id="rId3"/>
    <sheet name="Analysis" sheetId="2" r:id="rId4"/>
    <sheet name="Incentives" sheetId="10" r:id="rId5"/>
    <sheet name="P-T Table" sheetId="9" r:id="rId6"/>
  </sheets>
  <externalReferences>
    <externalReference r:id="rId7"/>
  </externalReferences>
  <definedNames>
    <definedName name="_xlnm.Print_Area" localSheetId="3">Analysis!$A$1:$Q$44</definedName>
    <definedName name="_xlnm.Print_Area" localSheetId="2">'Data Preparation'!$A$1:$G$44</definedName>
    <definedName name="_xlnm.Print_Area" localSheetId="4">Incentives!$A$1:$E$60</definedName>
    <definedName name="_xlnm.Print_Area" localSheetId="1">Narrative!$A$1:$AF$92</definedName>
    <definedName name="_xlnm.Print_Titles" localSheetId="2">'Data Preparation'!$1:$2</definedName>
    <definedName name="_xlnm.Print_Titles" localSheetId="4">Incentives!$1:$2</definedName>
    <definedName name="_xlnm.Print_Titles" localSheetId="1">Narrative!$1:$2</definedName>
  </definedNames>
  <calcPr calcId="152511" iterate="1" concurrentCalc="0"/>
</workbook>
</file>

<file path=xl/calcChain.xml><?xml version="1.0" encoding="utf-8"?>
<calcChain xmlns="http://schemas.openxmlformats.org/spreadsheetml/2006/main">
  <c r="X3" i="4" l="1"/>
  <c r="X19" i="3"/>
  <c r="L11" i="9"/>
  <c r="C13" i="2"/>
  <c r="K11" i="9"/>
  <c r="C9" i="2"/>
  <c r="C22" i="2"/>
  <c r="Q8" i="2"/>
  <c r="Q9" i="2"/>
  <c r="Q13" i="2"/>
  <c r="C25" i="2"/>
  <c r="C26" i="2"/>
  <c r="P8" i="2"/>
  <c r="P9" i="2"/>
  <c r="P13" i="2"/>
  <c r="C29" i="2"/>
  <c r="C30" i="2"/>
  <c r="C33" i="2"/>
  <c r="C5" i="10"/>
  <c r="C6" i="10"/>
  <c r="X18" i="3"/>
  <c r="S19" i="3"/>
  <c r="S18" i="3"/>
  <c r="E19" i="3"/>
  <c r="E18" i="3"/>
  <c r="C4" i="10"/>
  <c r="A2" i="7"/>
  <c r="A2" i="2"/>
  <c r="H2" i="2"/>
  <c r="A2" i="10"/>
  <c r="F16" i="10"/>
  <c r="B16" i="10"/>
  <c r="C16" i="10"/>
  <c r="D16" i="10"/>
  <c r="F15" i="10"/>
  <c r="D15" i="10"/>
  <c r="C15" i="10"/>
  <c r="F14" i="10"/>
  <c r="D14" i="10"/>
  <c r="C14" i="10"/>
  <c r="F13" i="10"/>
  <c r="D13" i="10"/>
  <c r="C13" i="10"/>
  <c r="F12" i="10"/>
  <c r="D12" i="10"/>
  <c r="C12" i="10"/>
  <c r="F11" i="10"/>
  <c r="D11" i="10"/>
  <c r="C11" i="10"/>
  <c r="A1" i="10"/>
  <c r="M5" i="9"/>
  <c r="M6" i="9"/>
  <c r="M7" i="9"/>
  <c r="M8" i="9"/>
  <c r="M9" i="9"/>
  <c r="M10" i="9"/>
  <c r="M11" i="9"/>
  <c r="O9" i="2"/>
  <c r="O10" i="2"/>
  <c r="Q10" i="2"/>
  <c r="O11" i="2"/>
  <c r="Q11" i="2"/>
  <c r="O12" i="2"/>
  <c r="Q12" i="2"/>
  <c r="O8" i="2"/>
  <c r="N9" i="2"/>
  <c r="N10" i="2"/>
  <c r="P10" i="2"/>
  <c r="N11" i="2"/>
  <c r="P11" i="2"/>
  <c r="N12" i="2"/>
  <c r="P12" i="2"/>
  <c r="N8" i="2"/>
  <c r="M13" i="2"/>
  <c r="J13" i="2"/>
  <c r="N13" i="2"/>
  <c r="C28" i="2"/>
  <c r="O13" i="2"/>
  <c r="C24" i="2"/>
  <c r="L3" i="9"/>
  <c r="K3" i="9"/>
  <c r="K9" i="9"/>
  <c r="K8" i="9"/>
  <c r="K7" i="9"/>
  <c r="K6" i="9"/>
  <c r="K5" i="9"/>
  <c r="K10" i="9"/>
  <c r="L5" i="9"/>
  <c r="L9" i="9"/>
  <c r="L6" i="9"/>
  <c r="L10" i="9"/>
  <c r="L7" i="9"/>
  <c r="L8" i="9"/>
  <c r="C10" i="2"/>
  <c r="C14" i="2"/>
  <c r="A1" i="2"/>
  <c r="B5" i="3"/>
  <c r="N11" i="3"/>
  <c r="H1" i="2"/>
  <c r="A1" i="7"/>
  <c r="A1" i="3"/>
  <c r="N10" i="3"/>
  <c r="X11" i="3"/>
  <c r="N14" i="3"/>
  <c r="X10" i="3"/>
  <c r="X14" i="3"/>
  <c r="B41" i="3"/>
  <c r="C35" i="2"/>
  <c r="U3" i="4"/>
  <c r="T3" i="4"/>
  <c r="S3" i="4"/>
  <c r="R3" i="4"/>
  <c r="Q3" i="4"/>
  <c r="P3" i="4"/>
  <c r="O3" i="4"/>
  <c r="N3" i="4"/>
  <c r="M3" i="4"/>
  <c r="L3" i="4"/>
  <c r="K3" i="4"/>
  <c r="J3" i="4"/>
  <c r="I3" i="4"/>
  <c r="H3" i="4"/>
  <c r="S11" i="3"/>
  <c r="S12" i="3"/>
  <c r="S13" i="3"/>
  <c r="S10" i="3"/>
  <c r="G3" i="4"/>
</calcChain>
</file>

<file path=xl/sharedStrings.xml><?xml version="1.0" encoding="utf-8"?>
<sst xmlns="http://schemas.openxmlformats.org/spreadsheetml/2006/main" count="569" uniqueCount="336">
  <si>
    <t>Recommendation</t>
  </si>
  <si>
    <t>Facility Background</t>
  </si>
  <si>
    <t>Technology Background</t>
  </si>
  <si>
    <t>Proposal</t>
  </si>
  <si>
    <t>Source</t>
  </si>
  <si>
    <t>Quantity</t>
  </si>
  <si>
    <t>Units</t>
  </si>
  <si>
    <t>Cost Savings</t>
  </si>
  <si>
    <t>Total</t>
  </si>
  <si>
    <t>Based on</t>
  </si>
  <si>
    <t>Author</t>
  </si>
  <si>
    <t>Input</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</si>
  <si>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</si>
  <si>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</si>
  <si>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</si>
  <si>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</si>
  <si>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</si>
  <si>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</si>
  <si>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</si>
  <si>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</si>
  <si>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</si>
  <si>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</si>
  <si>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</si>
  <si>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</si>
  <si>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</si>
  <si>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</si>
  <si>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</si>
  <si>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</si>
  <si>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</si>
  <si>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</si>
  <si>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</si>
  <si>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</si>
  <si>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</si>
  <si>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</si>
  <si>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</si>
  <si>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</si>
  <si>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</si>
  <si>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Payback</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</si>
  <si>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</si>
  <si>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</si>
  <si>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</si>
  <si>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</si>
  <si>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</si>
  <si>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</si>
  <si>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</si>
  <si>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</si>
  <si>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</si>
  <si>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</si>
  <si>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</si>
  <si>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</si>
  <si>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</si>
  <si>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</si>
  <si>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</si>
  <si>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</si>
  <si>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</si>
  <si>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</si>
  <si>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</si>
  <si>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</si>
  <si>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</si>
  <si>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</si>
  <si>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</si>
  <si>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</si>
  <si>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</si>
  <si>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</si>
  <si>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</si>
  <si>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</si>
  <si>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</si>
  <si>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</si>
  <si>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</si>
  <si>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</si>
  <si>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</si>
  <si>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</si>
  <si>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</si>
  <si>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</si>
  <si>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</si>
  <si>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</si>
  <si>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</si>
  <si>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</si>
  <si>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</si>
  <si>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</si>
  <si>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</si>
  <si>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</si>
  <si>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</si>
  <si>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</si>
  <si>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</si>
  <si>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</si>
  <si>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</si>
  <si>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</si>
  <si>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</si>
  <si>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</si>
  <si>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</si>
  <si>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</si>
  <si>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</si>
  <si>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</si>
  <si>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</si>
  <si>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</si>
  <si>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</si>
  <si>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</si>
  <si>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</si>
  <si>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</si>
  <si>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</si>
  <si>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</si>
  <si>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</si>
  <si>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</si>
  <si>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</si>
  <si>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</si>
  <si>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</si>
  <si>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</si>
  <si>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</si>
  <si>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</si>
  <si>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</si>
  <si>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</si>
  <si>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</si>
  <si>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</si>
  <si>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</si>
  <si>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</si>
  <si>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</si>
  <si>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</si>
  <si>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</si>
  <si>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</si>
  <si>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</si>
  <si>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</si>
  <si>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</si>
  <si>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</si>
  <si>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</si>
  <si>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</si>
  <si>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</si>
  <si>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</si>
  <si>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</si>
  <si>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</si>
  <si>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</si>
  <si>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</si>
  <si>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</si>
  <si>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</si>
  <si>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</si>
  <si>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</si>
  <si>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</si>
  <si>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</si>
  <si>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</si>
  <si>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</si>
  <si>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</si>
  <si>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</si>
  <si>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</si>
  <si>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</si>
  <si>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</si>
  <si>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</si>
  <si>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</si>
  <si>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</si>
  <si>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</si>
  <si>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</si>
  <si>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</si>
  <si>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</si>
  <si>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Totals</t>
  </si>
  <si>
    <t>Equations</t>
  </si>
  <si>
    <t>(Rf. 1)</t>
  </si>
  <si>
    <t>(N. 1)</t>
  </si>
  <si>
    <t>(Eq. 1)</t>
  </si>
  <si>
    <t>(N. 2)</t>
  </si>
  <si>
    <t>(N. 3)</t>
  </si>
  <si>
    <r>
      <t>(E</t>
    </r>
    <r>
      <rPr>
        <vertAlign val="subscript"/>
        <sz val="9"/>
        <color theme="1"/>
        <rFont val="Times New Roman"/>
        <family val="1"/>
      </rPr>
      <t>C</t>
    </r>
    <r>
      <rPr>
        <sz val="9"/>
        <color theme="1"/>
        <rFont val="Times New Roman"/>
        <family val="1"/>
      </rPr>
      <t>)</t>
    </r>
  </si>
  <si>
    <t>Incremental Demand Cost</t>
  </si>
  <si>
    <t>Refrigerant Type</t>
  </si>
  <si>
    <t>Ammonia</t>
  </si>
  <si>
    <t>psig</t>
  </si>
  <si>
    <t>°F</t>
  </si>
  <si>
    <t>Proposed Suction Pressure</t>
  </si>
  <si>
    <t>Proposed Suction Temperature</t>
  </si>
  <si>
    <t>Incremental Cost Data</t>
  </si>
  <si>
    <t>/kWh</t>
  </si>
  <si>
    <t>/°F</t>
  </si>
  <si>
    <t>Suction Temperature Increase</t>
  </si>
  <si>
    <t>Demand Cost Savings</t>
  </si>
  <si>
    <t>Energy Cost Savings</t>
  </si>
  <si>
    <t>Implementation Cost Summary</t>
  </si>
  <si>
    <t>Economic Results</t>
  </si>
  <si>
    <t>Notes</t>
  </si>
  <si>
    <t>References</t>
  </si>
  <si>
    <t>Rated Power</t>
  </si>
  <si>
    <t>Operation Hours</t>
  </si>
  <si>
    <t>(hp)</t>
  </si>
  <si>
    <t>(kW)</t>
  </si>
  <si>
    <t>(kWh)</t>
  </si>
  <si>
    <t>-</t>
  </si>
  <si>
    <t>Input Power</t>
  </si>
  <si>
    <t>Current Energy</t>
  </si>
  <si>
    <t>Refrigerant - Pressure/Temperature Table</t>
  </si>
  <si>
    <t>Temp</t>
  </si>
  <si>
    <t>R-11</t>
  </si>
  <si>
    <t>R-12</t>
  </si>
  <si>
    <t>R-22</t>
  </si>
  <si>
    <t>R-123</t>
  </si>
  <si>
    <t>R-134a</t>
  </si>
  <si>
    <t>R-500</t>
  </si>
  <si>
    <t>Pressure to Temperature Interpolation</t>
  </si>
  <si>
    <t>Current</t>
  </si>
  <si>
    <t>Proposed</t>
  </si>
  <si>
    <t>Pressure (psig)</t>
  </si>
  <si>
    <t>Refrigerant</t>
  </si>
  <si>
    <t>Temp (°F)</t>
  </si>
  <si>
    <r>
      <t>(D</t>
    </r>
    <r>
      <rPr>
        <vertAlign val="subscript"/>
        <sz val="9"/>
        <color theme="1"/>
        <rFont val="Times New Roman"/>
        <family val="1"/>
      </rPr>
      <t>S</t>
    </r>
    <r>
      <rPr>
        <sz val="9"/>
        <color theme="1"/>
        <rFont val="Times New Roman"/>
        <family val="1"/>
      </rPr>
      <t>)</t>
    </r>
  </si>
  <si>
    <t>Operation Months</t>
  </si>
  <si>
    <t>Current Demand</t>
  </si>
  <si>
    <t>/kW·mo.</t>
  </si>
  <si>
    <t>(kW·mo.)</t>
  </si>
  <si>
    <t>Data Collected</t>
  </si>
  <si>
    <t>Refrigeration System Data</t>
  </si>
  <si>
    <t>kW·mo.</t>
  </si>
  <si>
    <r>
      <rPr>
        <b/>
        <sz val="10"/>
        <color theme="1"/>
        <rFont val="Times New Roman"/>
        <family val="1"/>
      </rPr>
      <t>N. 2)</t>
    </r>
    <r>
      <rPr>
        <sz val="10"/>
        <color theme="1"/>
        <rFont val="Times New Roman"/>
        <family val="1"/>
      </rPr>
      <t xml:space="preserve"> Saturated refrigerant temperature at corresponding pressure.</t>
    </r>
  </si>
  <si>
    <t>Demand Savings</t>
  </si>
  <si>
    <t>Energy Savings</t>
  </si>
  <si>
    <r>
      <t>(E</t>
    </r>
    <r>
      <rPr>
        <vertAlign val="subscript"/>
        <sz val="9"/>
        <color theme="1"/>
        <rFont val="Times New Roman"/>
        <family val="1"/>
      </rPr>
      <t>S</t>
    </r>
    <r>
      <rPr>
        <sz val="9"/>
        <color theme="1"/>
        <rFont val="Times New Roman"/>
        <family val="1"/>
      </rPr>
      <t>)</t>
    </r>
  </si>
  <si>
    <t>Savings</t>
  </si>
  <si>
    <r>
      <t>(IC</t>
    </r>
    <r>
      <rPr>
        <vertAlign val="subscript"/>
        <sz val="9"/>
        <color theme="1"/>
        <rFont val="Times New Roman"/>
        <family val="1"/>
      </rPr>
      <t>E</t>
    </r>
    <r>
      <rPr>
        <sz val="9"/>
        <color theme="1"/>
        <rFont val="Times New Roman"/>
        <family val="1"/>
      </rPr>
      <t>)</t>
    </r>
  </si>
  <si>
    <r>
      <t>(IC</t>
    </r>
    <r>
      <rPr>
        <vertAlign val="subscript"/>
        <sz val="9"/>
        <color theme="1"/>
        <rFont val="Times New Roman"/>
        <family val="1"/>
      </rPr>
      <t>D</t>
    </r>
    <r>
      <rPr>
        <sz val="9"/>
        <color theme="1"/>
        <rFont val="Times New Roman"/>
        <family val="1"/>
      </rPr>
      <t>)</t>
    </r>
  </si>
  <si>
    <r>
      <t>(D</t>
    </r>
    <r>
      <rPr>
        <vertAlign val="subscript"/>
        <sz val="9"/>
        <color theme="1"/>
        <rFont val="Times New Roman"/>
        <family val="1"/>
      </rPr>
      <t>C</t>
    </r>
    <r>
      <rPr>
        <sz val="9"/>
        <color theme="1"/>
        <rFont val="Times New Roman"/>
        <family val="1"/>
      </rPr>
      <t>)</t>
    </r>
  </si>
  <si>
    <r>
      <rPr>
        <b/>
        <sz val="10"/>
        <color theme="1"/>
        <rFont val="Times New Roman"/>
        <family val="1"/>
      </rPr>
      <t xml:space="preserve">N. 3) </t>
    </r>
    <r>
      <rPr>
        <sz val="10"/>
        <color theme="1"/>
        <rFont val="Times New Roman"/>
        <family val="1"/>
      </rPr>
      <t>An industry accepted value to determine compressor energy. (2% of compressor energy saved for each degree Fahrenheit that suction temperature increases).</t>
    </r>
  </si>
  <si>
    <t>(Rf. 2)</t>
  </si>
  <si>
    <t>Savings Factor</t>
  </si>
  <si>
    <r>
      <t>(W</t>
    </r>
    <r>
      <rPr>
        <vertAlign val="subscript"/>
        <sz val="9"/>
        <color theme="1"/>
        <rFont val="Times New Roman"/>
        <family val="1"/>
      </rPr>
      <t>R</t>
    </r>
    <r>
      <rPr>
        <sz val="9"/>
        <color theme="1"/>
        <rFont val="Times New Roman"/>
        <family val="1"/>
      </rPr>
      <t xml:space="preserve">) </t>
    </r>
    <r>
      <rPr>
        <b/>
        <sz val="9"/>
        <color theme="1"/>
        <rFont val="Times New Roman"/>
        <family val="1"/>
      </rPr>
      <t>(N. 1)</t>
    </r>
  </si>
  <si>
    <t>Compressor Summary</t>
  </si>
  <si>
    <t>(Rf. 3)</t>
  </si>
  <si>
    <r>
      <t>(C</t>
    </r>
    <r>
      <rPr>
        <vertAlign val="subscript"/>
        <sz val="9"/>
        <color theme="1"/>
        <rFont val="Times New Roman"/>
        <family val="1"/>
      </rPr>
      <t>I</t>
    </r>
    <r>
      <rPr>
        <sz val="9"/>
        <color theme="1"/>
        <rFont val="Times New Roman"/>
        <family val="1"/>
      </rPr>
      <t>)</t>
    </r>
  </si>
  <si>
    <r>
      <t>(t</t>
    </r>
    <r>
      <rPr>
        <vertAlign val="subscript"/>
        <sz val="9"/>
        <color theme="1"/>
        <rFont val="Times New Roman"/>
        <family val="1"/>
      </rPr>
      <t>PB</t>
    </r>
    <r>
      <rPr>
        <sz val="9"/>
        <color theme="1"/>
        <rFont val="Times New Roman"/>
        <family val="1"/>
      </rPr>
      <t>)</t>
    </r>
  </si>
  <si>
    <r>
      <t>(t</t>
    </r>
    <r>
      <rPr>
        <vertAlign val="subscript"/>
        <sz val="9"/>
        <color theme="1"/>
        <rFont val="Times New Roman"/>
        <family val="1"/>
      </rPr>
      <t>H</t>
    </r>
    <r>
      <rPr>
        <sz val="9"/>
        <color theme="1"/>
        <rFont val="Times New Roman"/>
        <family val="1"/>
      </rPr>
      <t xml:space="preserve">) </t>
    </r>
    <r>
      <rPr>
        <b/>
        <sz val="9"/>
        <color theme="1"/>
        <rFont val="Times New Roman"/>
        <family val="1"/>
      </rPr>
      <t>(N. 1)</t>
    </r>
  </si>
  <si>
    <r>
      <t>(t</t>
    </r>
    <r>
      <rPr>
        <vertAlign val="subscript"/>
        <sz val="9"/>
        <color theme="1"/>
        <rFont val="Times New Roman"/>
        <family val="1"/>
      </rPr>
      <t>M</t>
    </r>
    <r>
      <rPr>
        <sz val="9"/>
        <color theme="1"/>
        <rFont val="Times New Roman"/>
        <family val="1"/>
      </rPr>
      <t xml:space="preserve">) </t>
    </r>
    <r>
      <rPr>
        <b/>
        <sz val="9"/>
        <color theme="1"/>
        <rFont val="Times New Roman"/>
        <family val="1"/>
      </rPr>
      <t>(N. 1)</t>
    </r>
  </si>
  <si>
    <t xml:space="preserve">Refrigerant evaporation temperature is directly related to compressor suction pressure. Compressors require less power and energy to operate if the pressure differential between suction and discharge pressure (lift) is reduced. Raising suction pressure increases refrigeration efficiency by decreasing this lift and the compression ratio (discharge pressure divided by suction pressure). Typically, 2% to 3% of refrigeration compressor energy can be saved for each degree Fahrenheit increase in suction temperature and associated suction pressure. </t>
  </si>
  <si>
    <r>
      <t>(C</t>
    </r>
    <r>
      <rPr>
        <vertAlign val="subscript"/>
        <sz val="9"/>
        <color theme="1"/>
        <rFont val="Times New Roman"/>
        <family val="1"/>
      </rPr>
      <t>S</t>
    </r>
    <r>
      <rPr>
        <sz val="9"/>
        <color theme="1"/>
        <rFont val="Times New Roman"/>
        <family val="1"/>
      </rPr>
      <t>)</t>
    </r>
  </si>
  <si>
    <r>
      <rPr>
        <b/>
        <sz val="10"/>
        <color theme="1"/>
        <rFont val="Times New Roman"/>
        <family val="1"/>
      </rPr>
      <t>Rf. 1)</t>
    </r>
    <r>
      <rPr>
        <sz val="10"/>
        <color theme="1"/>
        <rFont val="Times New Roman"/>
        <family val="1"/>
      </rPr>
      <t xml:space="preserve"> Incremental energy costs developed in the Utility Analysis of the Site Data section.</t>
    </r>
  </si>
  <si>
    <r>
      <t>(p</t>
    </r>
    <r>
      <rPr>
        <vertAlign val="subscript"/>
        <sz val="9"/>
        <color theme="1"/>
        <rFont val="Times New Roman"/>
        <family val="1"/>
      </rPr>
      <t>P</t>
    </r>
    <r>
      <rPr>
        <sz val="9"/>
        <color theme="1"/>
        <rFont val="Times New Roman"/>
        <family val="1"/>
      </rPr>
      <t>)</t>
    </r>
  </si>
  <si>
    <r>
      <t>(T</t>
    </r>
    <r>
      <rPr>
        <vertAlign val="subscript"/>
        <sz val="9"/>
        <color theme="1"/>
        <rFont val="Times New Roman"/>
        <family val="1"/>
      </rPr>
      <t>C</t>
    </r>
    <r>
      <rPr>
        <sz val="9"/>
        <color theme="1"/>
        <rFont val="Times New Roman"/>
        <family val="1"/>
      </rPr>
      <t>)</t>
    </r>
  </si>
  <si>
    <r>
      <t>(T</t>
    </r>
    <r>
      <rPr>
        <vertAlign val="subscript"/>
        <sz val="9"/>
        <color theme="1"/>
        <rFont val="Times New Roman"/>
        <family val="1"/>
      </rPr>
      <t>P</t>
    </r>
    <r>
      <rPr>
        <sz val="9"/>
        <color theme="1"/>
        <rFont val="Times New Roman"/>
        <family val="1"/>
      </rPr>
      <t>)</t>
    </r>
  </si>
  <si>
    <r>
      <t>(p</t>
    </r>
    <r>
      <rPr>
        <vertAlign val="subscript"/>
        <sz val="9"/>
        <color theme="1"/>
        <rFont val="Times New Roman"/>
        <family val="1"/>
      </rPr>
      <t>C</t>
    </r>
    <r>
      <rPr>
        <sz val="9"/>
        <color theme="1"/>
        <rFont val="Times New Roman"/>
        <family val="1"/>
      </rPr>
      <t>)</t>
    </r>
  </si>
  <si>
    <t>Compressor Analysis</t>
  </si>
  <si>
    <r>
      <t>(</t>
    </r>
    <r>
      <rPr>
        <sz val="9"/>
        <color theme="1"/>
        <rFont val="Calibri"/>
        <family val="2"/>
      </rPr>
      <t>Δ</t>
    </r>
    <r>
      <rPr>
        <sz val="9"/>
        <color theme="1"/>
        <rFont val="Times New Roman"/>
        <family val="1"/>
      </rPr>
      <t>T)</t>
    </r>
  </si>
  <si>
    <r>
      <t>(F</t>
    </r>
    <r>
      <rPr>
        <vertAlign val="subscript"/>
        <sz val="9"/>
        <color theme="1"/>
        <rFont val="Times New Roman"/>
        <family val="1"/>
      </rPr>
      <t>%S</t>
    </r>
    <r>
      <rPr>
        <sz val="9"/>
        <color theme="1"/>
        <rFont val="Times New Roman"/>
        <family val="1"/>
      </rPr>
      <t>)</t>
    </r>
  </si>
  <si>
    <r>
      <t>(C</t>
    </r>
    <r>
      <rPr>
        <vertAlign val="subscript"/>
        <sz val="9"/>
        <color theme="1"/>
        <rFont val="Times New Roman"/>
        <family val="1"/>
      </rPr>
      <t>SE</t>
    </r>
    <r>
      <rPr>
        <sz val="9"/>
        <color theme="1"/>
        <rFont val="Times New Roman"/>
        <family val="1"/>
      </rPr>
      <t>)</t>
    </r>
  </si>
  <si>
    <r>
      <t>(C</t>
    </r>
    <r>
      <rPr>
        <vertAlign val="subscript"/>
        <sz val="9"/>
        <color theme="1"/>
        <rFont val="Times New Roman"/>
        <family val="1"/>
      </rPr>
      <t>SD</t>
    </r>
    <r>
      <rPr>
        <sz val="9"/>
        <color theme="1"/>
        <rFont val="Times New Roman"/>
        <family val="1"/>
      </rPr>
      <t>)</t>
    </r>
  </si>
  <si>
    <r>
      <rPr>
        <b/>
        <sz val="10"/>
        <rFont val="Times New Roman"/>
        <family val="1"/>
      </rPr>
      <t>N. 4)</t>
    </r>
    <r>
      <rPr>
        <sz val="10"/>
        <rFont val="Times New Roman"/>
        <family val="1"/>
      </rPr>
      <t xml:space="preserve"> Motor power obtained from the Motor Analysis Tool (MAT) on the previous pages.</t>
    </r>
  </si>
  <si>
    <r>
      <t>(P</t>
    </r>
    <r>
      <rPr>
        <vertAlign val="subscript"/>
        <sz val="9"/>
        <color theme="1"/>
        <rFont val="Times New Roman"/>
        <family val="1"/>
      </rPr>
      <t>C</t>
    </r>
    <r>
      <rPr>
        <sz val="9"/>
        <color theme="1"/>
        <rFont val="Times New Roman"/>
        <family val="1"/>
      </rPr>
      <t xml:space="preserve">) </t>
    </r>
    <r>
      <rPr>
        <b/>
        <sz val="9"/>
        <color theme="1"/>
        <rFont val="Times New Roman"/>
        <family val="1"/>
      </rPr>
      <t>(N. 4)</t>
    </r>
  </si>
  <si>
    <r>
      <rPr>
        <b/>
        <sz val="10"/>
        <color theme="1"/>
        <rFont val="Times New Roman"/>
        <family val="1"/>
      </rPr>
      <t>Rf. 2)</t>
    </r>
    <r>
      <rPr>
        <sz val="10"/>
        <color theme="1"/>
        <rFont val="Times New Roman"/>
        <family val="1"/>
      </rPr>
      <t xml:space="preserve"> Demand and energy values developed in the Compressor Summary Table on the following page.</t>
    </r>
  </si>
  <si>
    <t>Compressor No. 1</t>
  </si>
  <si>
    <t>Compressor No. 2</t>
  </si>
  <si>
    <t>Proposed Temperature Differential</t>
  </si>
  <si>
    <t>Current Temperature Differential</t>
  </si>
  <si>
    <r>
      <t>(</t>
    </r>
    <r>
      <rPr>
        <sz val="9"/>
        <color theme="1"/>
        <rFont val="Calibri"/>
        <family val="2"/>
      </rPr>
      <t>Δ</t>
    </r>
    <r>
      <rPr>
        <sz val="9"/>
        <color theme="1"/>
        <rFont val="Times New Roman"/>
        <family val="1"/>
      </rPr>
      <t>T</t>
    </r>
    <r>
      <rPr>
        <vertAlign val="subscript"/>
        <sz val="9"/>
        <color theme="1"/>
        <rFont val="Times New Roman"/>
        <family val="1"/>
      </rPr>
      <t>C</t>
    </r>
    <r>
      <rPr>
        <sz val="9"/>
        <color theme="1"/>
        <rFont val="Times New Roman"/>
        <family val="1"/>
      </rPr>
      <t>)</t>
    </r>
  </si>
  <si>
    <r>
      <t>(</t>
    </r>
    <r>
      <rPr>
        <sz val="9"/>
        <color theme="1"/>
        <rFont val="Calibri"/>
        <family val="2"/>
      </rPr>
      <t>Δ</t>
    </r>
    <r>
      <rPr>
        <sz val="9"/>
        <color theme="1"/>
        <rFont val="Times New Roman"/>
        <family val="1"/>
      </rPr>
      <t>T</t>
    </r>
    <r>
      <rPr>
        <vertAlign val="subscript"/>
        <sz val="9"/>
        <color theme="1"/>
        <rFont val="Times New Roman"/>
        <family val="1"/>
      </rPr>
      <t>P</t>
    </r>
    <r>
      <rPr>
        <sz val="9"/>
        <color theme="1"/>
        <rFont val="Times New Roman"/>
        <family val="1"/>
      </rPr>
      <t>)</t>
    </r>
  </si>
  <si>
    <r>
      <t>(T</t>
    </r>
    <r>
      <rPr>
        <vertAlign val="subscript"/>
        <sz val="9"/>
        <color theme="1"/>
        <rFont val="Times New Roman"/>
        <family val="1"/>
      </rPr>
      <t>T</t>
    </r>
    <r>
      <rPr>
        <sz val="9"/>
        <color theme="1"/>
        <rFont val="Times New Roman"/>
        <family val="1"/>
      </rPr>
      <t>)</t>
    </r>
  </si>
  <si>
    <t>(Eq. 2)</t>
  </si>
  <si>
    <r>
      <rPr>
        <b/>
        <sz val="10"/>
        <color theme="1"/>
        <rFont val="Times New Roman"/>
        <family val="1"/>
      </rPr>
      <t>Eq. 2)</t>
    </r>
    <r>
      <rPr>
        <sz val="10"/>
        <color theme="1"/>
        <rFont val="Times New Roman"/>
        <family val="1"/>
      </rPr>
      <t xml:space="preserve"> Suction Temperature Increase (</t>
    </r>
    <r>
      <rPr>
        <sz val="10"/>
        <color theme="1"/>
        <rFont val="Calibri"/>
        <family val="2"/>
      </rPr>
      <t>Δ</t>
    </r>
    <r>
      <rPr>
        <sz val="10"/>
        <color theme="1"/>
        <rFont val="Times New Roman"/>
        <family val="1"/>
      </rPr>
      <t>T)</t>
    </r>
  </si>
  <si>
    <r>
      <rPr>
        <b/>
        <sz val="10"/>
        <color theme="1"/>
        <rFont val="Times New Roman"/>
        <family val="1"/>
      </rPr>
      <t>Eq. 1)</t>
    </r>
    <r>
      <rPr>
        <sz val="10"/>
        <color theme="1"/>
        <rFont val="Times New Roman"/>
        <family val="1"/>
      </rPr>
      <t xml:space="preserve"> Temperature Differential (</t>
    </r>
    <r>
      <rPr>
        <sz val="10"/>
        <color theme="1"/>
        <rFont val="Calibri"/>
        <family val="2"/>
      </rPr>
      <t>Δ</t>
    </r>
    <r>
      <rPr>
        <sz val="10"/>
        <color theme="1"/>
        <rFont val="Times New Roman"/>
        <family val="1"/>
      </rPr>
      <t>T</t>
    </r>
    <r>
      <rPr>
        <vertAlign val="subscript"/>
        <sz val="10"/>
        <color theme="1"/>
        <rFont val="Times New Roman"/>
        <family val="1"/>
      </rPr>
      <t>(C,P)</t>
    </r>
    <r>
      <rPr>
        <sz val="10"/>
        <color theme="1"/>
        <rFont val="Times New Roman"/>
        <family val="1"/>
      </rPr>
      <t>)</t>
    </r>
  </si>
  <si>
    <t>N</t>
  </si>
  <si>
    <t>Refrigeration Suction Pressure</t>
  </si>
  <si>
    <t>kWh/yr.</t>
  </si>
  <si>
    <t>/yr.</t>
  </si>
  <si>
    <t>yrs.</t>
  </si>
  <si>
    <t>(hrs./yr.)</t>
  </si>
  <si>
    <t>(mo./yr.)</t>
  </si>
  <si>
    <t>(kWh/yr.)</t>
  </si>
  <si>
    <t>Incremental Electricity Cost</t>
  </si>
  <si>
    <t>#</t>
  </si>
  <si>
    <t>Cooled Medium Target Temperature</t>
  </si>
  <si>
    <t>Insert Name</t>
  </si>
  <si>
    <t>Unmodified Template</t>
  </si>
  <si>
    <t>Current Suction Pressure Set Point</t>
  </si>
  <si>
    <t>Current Suction Temperature Set Point</t>
  </si>
  <si>
    <t>Annual Savings Summary</t>
  </si>
  <si>
    <t>Data Collection</t>
  </si>
  <si>
    <t>Orange Team Review</t>
  </si>
  <si>
    <t>Black Team Review</t>
  </si>
  <si>
    <t>The facility currently uses (insert compressor information here). During the site assessment, facility personnel explained (compressor operating conditions). (Talk about current set points). Motor information was collected for each system and is summarized in the following Motor Analysis Tool page.</t>
  </si>
  <si>
    <t>Put any additional notes or references at the end. Things like alternative proposals, considerations, and potentials problems or side-effects should all be noted.</t>
  </si>
  <si>
    <t>Heading 2</t>
  </si>
  <si>
    <t>Heading 3</t>
  </si>
  <si>
    <r>
      <rPr>
        <b/>
        <sz val="10"/>
        <color theme="1"/>
        <rFont val="Times New Roman"/>
        <family val="1"/>
      </rPr>
      <t>Eq. 1)</t>
    </r>
    <r>
      <rPr>
        <sz val="10"/>
        <color theme="1"/>
        <rFont val="Times New Roman"/>
        <family val="1"/>
      </rPr>
      <t xml:space="preserve"> Equation 1 (V)</t>
    </r>
  </si>
  <si>
    <t>Heading 4</t>
  </si>
  <si>
    <t>Variables</t>
  </si>
  <si>
    <t>Calc</t>
  </si>
  <si>
    <r>
      <rPr>
        <b/>
        <sz val="10"/>
        <color theme="1"/>
        <rFont val="Times New Roman"/>
        <family val="1"/>
      </rPr>
      <t>Rf. 3)</t>
    </r>
    <r>
      <rPr>
        <sz val="10"/>
        <color theme="1"/>
        <rFont val="Times New Roman"/>
        <family val="1"/>
      </rPr>
      <t xml:space="preserve"> Adjusting suction pressure can be done in regular working hours by maintenance personnel so there are no implementation costs</t>
    </r>
  </si>
  <si>
    <t>Current Conditions</t>
  </si>
  <si>
    <t>Proposed Conditions</t>
  </si>
  <si>
    <t>Analysis Equations</t>
  </si>
  <si>
    <t>Table Equations</t>
  </si>
  <si>
    <r>
      <rPr>
        <b/>
        <sz val="10"/>
        <color theme="1"/>
        <rFont val="Times New Roman"/>
        <family val="1"/>
      </rPr>
      <t>Eq. 3)</t>
    </r>
    <r>
      <rPr>
        <sz val="10"/>
        <color theme="1"/>
        <rFont val="Times New Roman"/>
        <family val="1"/>
      </rPr>
      <t xml:space="preserve"> Energy Cost Savings (C</t>
    </r>
    <r>
      <rPr>
        <vertAlign val="subscript"/>
        <sz val="10"/>
        <color theme="1"/>
        <rFont val="Times New Roman"/>
        <family val="1"/>
      </rPr>
      <t>SE</t>
    </r>
    <r>
      <rPr>
        <sz val="10"/>
        <color theme="1"/>
        <rFont val="Times New Roman"/>
        <family val="1"/>
      </rPr>
      <t>)</t>
    </r>
  </si>
  <si>
    <r>
      <rPr>
        <b/>
        <sz val="10"/>
        <color theme="1"/>
        <rFont val="Times New Roman"/>
        <family val="1"/>
      </rPr>
      <t>Eq. 4)</t>
    </r>
    <r>
      <rPr>
        <sz val="10"/>
        <color theme="1"/>
        <rFont val="Times New Roman"/>
        <family val="1"/>
      </rPr>
      <t xml:space="preserve"> Demand Cost Savings (C</t>
    </r>
    <r>
      <rPr>
        <vertAlign val="subscript"/>
        <sz val="10"/>
        <color theme="1"/>
        <rFont val="Times New Roman"/>
        <family val="1"/>
      </rPr>
      <t>SD</t>
    </r>
    <r>
      <rPr>
        <sz val="10"/>
        <color theme="1"/>
        <rFont val="Times New Roman"/>
        <family val="1"/>
      </rPr>
      <t>)</t>
    </r>
  </si>
  <si>
    <r>
      <rPr>
        <b/>
        <sz val="10"/>
        <color theme="1"/>
        <rFont val="Times New Roman"/>
        <family val="1"/>
      </rPr>
      <t xml:space="preserve">Eq. 5) </t>
    </r>
    <r>
      <rPr>
        <sz val="10"/>
        <color theme="1"/>
        <rFont val="Times New Roman"/>
        <family val="1"/>
      </rPr>
      <t>Cost Savings (C</t>
    </r>
    <r>
      <rPr>
        <vertAlign val="subscript"/>
        <sz val="10"/>
        <color theme="1"/>
        <rFont val="Times New Roman"/>
        <family val="1"/>
      </rPr>
      <t>S</t>
    </r>
    <r>
      <rPr>
        <sz val="10"/>
        <color theme="1"/>
        <rFont val="Times New Roman"/>
        <family val="1"/>
      </rPr>
      <t>)</t>
    </r>
  </si>
  <si>
    <t>(Eq. 3)</t>
  </si>
  <si>
    <t>(Eq. 4)</t>
  </si>
  <si>
    <t>(Eq. 5)</t>
  </si>
  <si>
    <r>
      <rPr>
        <b/>
        <sz val="10"/>
        <color theme="1"/>
        <rFont val="Times New Roman"/>
        <family val="1"/>
      </rPr>
      <t xml:space="preserve">Eq. 6) </t>
    </r>
    <r>
      <rPr>
        <sz val="10"/>
        <color theme="1"/>
        <rFont val="Times New Roman"/>
        <family val="1"/>
      </rPr>
      <t>Current Demand (D</t>
    </r>
    <r>
      <rPr>
        <vertAlign val="subscript"/>
        <sz val="10"/>
        <color theme="1"/>
        <rFont val="Times New Roman"/>
        <family val="1"/>
      </rPr>
      <t>C</t>
    </r>
    <r>
      <rPr>
        <sz val="10"/>
        <color theme="1"/>
        <rFont val="Times New Roman"/>
        <family val="1"/>
      </rPr>
      <t>)</t>
    </r>
  </si>
  <si>
    <r>
      <rPr>
        <b/>
        <sz val="10"/>
        <color theme="1"/>
        <rFont val="Times New Roman"/>
        <family val="1"/>
      </rPr>
      <t>Eq. 7)</t>
    </r>
    <r>
      <rPr>
        <sz val="10"/>
        <color theme="1"/>
        <rFont val="Times New Roman"/>
        <family val="1"/>
      </rPr>
      <t xml:space="preserve"> Current Energy (E</t>
    </r>
    <r>
      <rPr>
        <vertAlign val="subscript"/>
        <sz val="10"/>
        <color theme="1"/>
        <rFont val="Times New Roman"/>
        <family val="1"/>
      </rPr>
      <t>C</t>
    </r>
    <r>
      <rPr>
        <sz val="10"/>
        <color theme="1"/>
        <rFont val="Times New Roman"/>
        <family val="1"/>
      </rPr>
      <t>)</t>
    </r>
  </si>
  <si>
    <r>
      <rPr>
        <b/>
        <sz val="10"/>
        <color theme="1"/>
        <rFont val="Times New Roman"/>
        <family val="1"/>
      </rPr>
      <t>Eq. 8)</t>
    </r>
    <r>
      <rPr>
        <sz val="10"/>
        <color theme="1"/>
        <rFont val="Times New Roman"/>
        <family val="1"/>
      </rPr>
      <t xml:space="preserve"> Demand Savings (D</t>
    </r>
    <r>
      <rPr>
        <vertAlign val="subscript"/>
        <sz val="10"/>
        <color theme="1"/>
        <rFont val="Times New Roman"/>
        <family val="1"/>
      </rPr>
      <t>S</t>
    </r>
    <r>
      <rPr>
        <sz val="10"/>
        <color theme="1"/>
        <rFont val="Times New Roman"/>
        <family val="1"/>
      </rPr>
      <t>)</t>
    </r>
  </si>
  <si>
    <r>
      <rPr>
        <b/>
        <sz val="10"/>
        <color theme="1"/>
        <rFont val="Times New Roman"/>
        <family val="1"/>
      </rPr>
      <t>Eq. 9)</t>
    </r>
    <r>
      <rPr>
        <sz val="10"/>
        <color theme="1"/>
        <rFont val="Times New Roman"/>
        <family val="1"/>
      </rPr>
      <t xml:space="preserve"> Energy Savings (E</t>
    </r>
    <r>
      <rPr>
        <vertAlign val="subscript"/>
        <sz val="10"/>
        <color theme="1"/>
        <rFont val="Times New Roman"/>
        <family val="1"/>
      </rPr>
      <t>S</t>
    </r>
    <r>
      <rPr>
        <sz val="10"/>
        <color theme="1"/>
        <rFont val="Times New Roman"/>
        <family val="1"/>
      </rPr>
      <t>)</t>
    </r>
  </si>
  <si>
    <r>
      <t>(D</t>
    </r>
    <r>
      <rPr>
        <vertAlign val="subscript"/>
        <sz val="9"/>
        <color theme="1"/>
        <rFont val="Times New Roman"/>
        <family val="1"/>
      </rPr>
      <t>C</t>
    </r>
    <r>
      <rPr>
        <sz val="9"/>
        <color theme="1"/>
        <rFont val="Times New Roman"/>
        <family val="1"/>
      </rPr>
      <t xml:space="preserve">) </t>
    </r>
    <r>
      <rPr>
        <b/>
        <sz val="9"/>
        <color theme="1"/>
        <rFont val="Times New Roman"/>
        <family val="1"/>
      </rPr>
      <t>(Eq. 6)</t>
    </r>
  </si>
  <si>
    <r>
      <t>(E</t>
    </r>
    <r>
      <rPr>
        <vertAlign val="subscript"/>
        <sz val="9"/>
        <color theme="1"/>
        <rFont val="Times New Roman"/>
        <family val="1"/>
      </rPr>
      <t>C</t>
    </r>
    <r>
      <rPr>
        <sz val="9"/>
        <color theme="1"/>
        <rFont val="Times New Roman"/>
        <family val="1"/>
      </rPr>
      <t xml:space="preserve">) </t>
    </r>
    <r>
      <rPr>
        <b/>
        <sz val="9"/>
        <color theme="1"/>
        <rFont val="Times New Roman"/>
        <family val="1"/>
      </rPr>
      <t>(Eq. 7)</t>
    </r>
  </si>
  <si>
    <r>
      <t>(D</t>
    </r>
    <r>
      <rPr>
        <vertAlign val="subscript"/>
        <sz val="9"/>
        <color theme="1"/>
        <rFont val="Times New Roman"/>
        <family val="1"/>
      </rPr>
      <t>S</t>
    </r>
    <r>
      <rPr>
        <sz val="9"/>
        <color theme="1"/>
        <rFont val="Times New Roman"/>
        <family val="1"/>
      </rPr>
      <t xml:space="preserve">) </t>
    </r>
    <r>
      <rPr>
        <b/>
        <sz val="9"/>
        <color theme="1"/>
        <rFont val="Times New Roman"/>
        <family val="1"/>
      </rPr>
      <t>(Eq. 8)</t>
    </r>
  </si>
  <si>
    <r>
      <t>(E</t>
    </r>
    <r>
      <rPr>
        <vertAlign val="subscript"/>
        <sz val="9"/>
        <color theme="1"/>
        <rFont val="Times New Roman"/>
        <family val="1"/>
      </rPr>
      <t>S</t>
    </r>
    <r>
      <rPr>
        <sz val="9"/>
        <color theme="1"/>
        <rFont val="Times New Roman"/>
        <family val="1"/>
      </rPr>
      <t xml:space="preserve">) </t>
    </r>
    <r>
      <rPr>
        <b/>
        <sz val="9"/>
        <color theme="1"/>
        <rFont val="Times New Roman"/>
        <family val="1"/>
      </rPr>
      <t>(Eq. 9)</t>
    </r>
  </si>
  <si>
    <r>
      <rPr>
        <b/>
        <sz val="10"/>
        <color theme="1"/>
        <rFont val="Times New Roman"/>
        <family val="1"/>
      </rPr>
      <t>N. 1)</t>
    </r>
    <r>
      <rPr>
        <sz val="10"/>
        <color theme="1"/>
        <rFont val="Times New Roman"/>
        <family val="1"/>
      </rPr>
      <t xml:space="preserve"> Data collected on-site during the assessment. See analyst site report for details.</t>
    </r>
  </si>
  <si>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</si>
  <si>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</si>
  <si>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Annual Cost Savings</t>
  </si>
  <si>
    <t>/year</t>
  </si>
  <si>
    <t>•</t>
  </si>
  <si>
    <t>DSIRE</t>
  </si>
  <si>
    <t>Great comprehensive federal, state, and utility incentives. Use filters to narrow search</t>
  </si>
  <si>
    <t>Simple Payback</t>
  </si>
  <si>
    <t>years</t>
  </si>
  <si>
    <t>Washington Incentives</t>
  </si>
  <si>
    <t>Washington incentives.</t>
  </si>
  <si>
    <t>Energy Trust</t>
  </si>
  <si>
    <t>Energy Trust incentives for customers paying a public purpose charge</t>
  </si>
  <si>
    <t>Incentive Analysis Summary</t>
  </si>
  <si>
    <t>Incentive</t>
  </si>
  <si>
    <t>After Incentive</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</si>
  <si>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</si>
  <si>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</si>
  <si>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</si>
  <si>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</si>
  <si>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</si>
  <si>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</si>
  <si>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</si>
  <si>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</si>
  <si>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</si>
  <si>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</si>
  <si>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</si>
  <si>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</si>
  <si>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</si>
  <si>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</si>
  <si>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</si>
  <si>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</si>
  <si>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</si>
  <si>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</si>
  <si>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</si>
  <si>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</si>
  <si>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Suction Pressure Template style 2015</t>
  </si>
  <si>
    <t>Payback (yrs)</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</si>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</sst>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quot;#,##0.00"/>
    <numFmt numFmtId="169" formatCode="&quot;$&quot;#,##0.00000"/>
    <numFmt numFmtId="170" formatCode="#,##0.000"/>
    <numFmt numFmtId="171" formatCode="#,##0;[Red]\-#,##0"/>
    <numFmt numFmtId="172" formatCode="&quot;$&quot;#,##0;[Red]\-&quot;$&quot;#,##0"/>
    <numFmt numFmtId="173" formatCode="0.0%;[Red]\-0.0%"/>
  </numFmts>
  <fonts count="53"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vertAlign val="subscript"/>
      <sz val="10"/>
      <color theme="1"/>
      <name val="Times New Roman"/>
      <family val="1"/>
    </font>
    <font>
      <sz val="9"/>
      <color theme="1"/>
      <name val="Calibri"/>
      <family val="2"/>
    </font>
    <font>
      <sz val="10"/>
      <color theme="1"/>
      <name val="Calibri"/>
      <family val="2"/>
    </font>
    <font>
      <i/>
      <sz val="8"/>
      <color theme="1"/>
      <name val="Times New Roman"/>
      <family val="1"/>
    </font>
    <font>
      <b/>
      <sz val="11"/>
      <color theme="1"/>
      <name val="Times New Roman"/>
      <family val="1"/>
    </font>
    <font>
      <u/>
      <sz val="10"/>
      <color theme="11"/>
      <name val="Times New Roman"/>
      <family val="1"/>
    </font>
    <font>
      <u/>
      <sz val="10"/>
      <color theme="10"/>
      <name val="Times New Roman"/>
      <family val="1"/>
    </font>
    <font>
      <b/>
      <sz val="16"/>
      <name val="Times New Roman"/>
      <family val="1"/>
    </font>
    <font>
      <i/>
      <sz val="8"/>
      <color theme="1" tint="0.249977111117893"/>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7">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auto="1"/>
      </top>
      <bottom style="thin">
        <color auto="1"/>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3150">
    <xf numFmtId="3" fontId="0" fillId="0" borderId="0"/>
    <xf numFmtId="3" fontId="9" fillId="36" borderId="1">
      <alignment horizontal="right" vertical="center"/>
      <protection locked="0"/>
    </xf>
    <xf numFmtId="9" fontId="4" fillId="0" borderId="0" applyFont="0" applyFill="0" applyBorder="0" applyAlignment="0" applyProtection="0"/>
    <xf numFmtId="0" fontId="7" fillId="2" borderId="1">
      <alignment horizontal="left" vertical="center" indent="1"/>
    </xf>
    <xf numFmtId="0" fontId="10" fillId="0" borderId="2">
      <alignment vertical="center"/>
    </xf>
    <xf numFmtId="0" fontId="11" fillId="0" borderId="3">
      <alignment vertical="center"/>
    </xf>
    <xf numFmtId="0" fontId="12" fillId="0" borderId="0">
      <alignment horizontal="left" vertical="center" indent="1"/>
    </xf>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4"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3" fontId="8" fillId="0" borderId="0">
      <alignment horizontal="right" vertical="center"/>
    </xf>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4" fillId="33" borderId="0" applyNumberFormat="0" applyBorder="0" applyAlignment="0" applyProtection="0"/>
    <xf numFmtId="0" fontId="25" fillId="0" borderId="0">
      <alignment horizontal="left" vertical="center"/>
    </xf>
    <xf numFmtId="0" fontId="25" fillId="0" borderId="0">
      <alignment horizontal="right" vertical="center"/>
    </xf>
    <xf numFmtId="0" fontId="35" fillId="0" borderId="0">
      <alignment horizontal="right" vertical="center"/>
    </xf>
    <xf numFmtId="0" fontId="26" fillId="0" borderId="10">
      <alignment horizontal="left" vertical="center" indent="1"/>
    </xf>
    <xf numFmtId="0" fontId="28" fillId="0" borderId="0"/>
    <xf numFmtId="0" fontId="27" fillId="0" borderId="0">
      <alignment vertical="top" wrapText="1"/>
    </xf>
    <xf numFmtId="43" fontId="30" fillId="0" borderId="0" applyFont="0" applyFill="0" applyBorder="0" applyAlignment="0" applyProtection="0"/>
    <xf numFmtId="0" fontId="33" fillId="0" borderId="0" applyNumberFormat="0" applyFill="0" applyBorder="0" applyProtection="0"/>
    <xf numFmtId="3" fontId="12" fillId="0" borderId="0">
      <alignment horizontal="right" vertical="center"/>
    </xf>
    <xf numFmtId="3" fontId="34" fillId="0" borderId="10">
      <alignment horizontal="left" vertical="center" indent="1"/>
    </xf>
    <xf numFmtId="37" fontId="28" fillId="0" borderId="0" applyFont="0" applyFill="0" applyBorder="0" applyAlignment="0" applyProtection="0"/>
    <xf numFmtId="9" fontId="28" fillId="0" borderId="0" applyFont="0" applyFill="0" applyBorder="0" applyAlignment="0" applyProtection="0"/>
    <xf numFmtId="6" fontId="28"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3"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3" fillId="0" borderId="0" applyFont="0" applyFill="0" applyBorder="0" applyAlignment="0" applyProtection="0"/>
    <xf numFmtId="42" fontId="3" fillId="0" borderId="0" applyFont="0" applyFill="0" applyBorder="0" applyAlignment="0" applyProtection="0"/>
    <xf numFmtId="0" fontId="2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4" fillId="33" borderId="0" applyNumberFormat="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7" fillId="6" borderId="4" applyNumberFormat="0" applyAlignment="0" applyProtection="0"/>
    <xf numFmtId="0" fontId="16" fillId="5" borderId="0" applyNumberFormat="0" applyBorder="0" applyAlignment="0" applyProtection="0"/>
    <xf numFmtId="0" fontId="15" fillId="4" borderId="0" applyNumberFormat="0" applyBorder="0" applyAlignment="0" applyProtection="0"/>
    <xf numFmtId="9" fontId="2" fillId="0" borderId="0" applyFont="0" applyFill="0" applyBorder="0" applyAlignment="0" applyProtection="0"/>
    <xf numFmtId="165" fontId="12" fillId="0" borderId="0">
      <alignment horizontal="right" vertical="center"/>
    </xf>
    <xf numFmtId="0" fontId="2" fillId="27"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3" fillId="0" borderId="0" applyNumberFormat="0" applyFill="0" applyBorder="0" applyAlignment="0" applyProtection="0"/>
    <xf numFmtId="0" fontId="19" fillId="7" borderId="4" applyNumberFormat="0" applyAlignment="0" applyProtection="0"/>
    <xf numFmtId="0" fontId="24" fillId="14" borderId="0" applyNumberFormat="0" applyBorder="0" applyAlignment="0" applyProtection="0"/>
    <xf numFmtId="0" fontId="24"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18" fillId="7" borderId="5" applyNumberFormat="0" applyAlignment="0" applyProtection="0"/>
    <xf numFmtId="41" fontId="2" fillId="0" borderId="0" applyFont="0" applyFill="0" applyBorder="0" applyAlignment="0" applyProtection="0"/>
    <xf numFmtId="0" fontId="24" fillId="3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44"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2" fontId="2"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 fillId="11"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2"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 fillId="2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0" fillId="0" borderId="6" applyNumberFormat="0" applyFill="0" applyAlignment="0" applyProtection="0"/>
    <xf numFmtId="0" fontId="24" fillId="21"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43" fontId="2" fillId="0" borderId="0" applyFont="0" applyFill="0" applyBorder="0" applyAlignment="0" applyProtection="0"/>
    <xf numFmtId="0" fontId="18" fillId="7" borderId="5" applyNumberFormat="0" applyAlignment="0" applyProtection="0"/>
    <xf numFmtId="9" fontId="2" fillId="0" borderId="0" applyFont="0" applyFill="0" applyBorder="0" applyAlignment="0" applyProtection="0"/>
    <xf numFmtId="0" fontId="21" fillId="8" borderId="7" applyNumberFormat="0" applyAlignment="0" applyProtection="0"/>
    <xf numFmtId="0" fontId="24"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4" fillId="3" borderId="0" applyNumberFormat="0" applyBorder="0" applyAlignment="0" applyProtection="0"/>
    <xf numFmtId="0" fontId="2" fillId="2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5" fillId="4" borderId="0" applyNumberFormat="0" applyBorder="0" applyAlignment="0" applyProtection="0"/>
    <xf numFmtId="0" fontId="24" fillId="26"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1"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 fillId="24"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5" fillId="0" borderId="9" applyNumberFormat="0" applyFill="0" applyAlignment="0" applyProtection="0"/>
    <xf numFmtId="0" fontId="2" fillId="19" borderId="0" applyNumberFormat="0" applyBorder="0" applyAlignment="0" applyProtection="0"/>
    <xf numFmtId="0" fontId="16" fillId="5" borderId="0" applyNumberFormat="0" applyBorder="0" applyAlignment="0" applyProtection="0"/>
    <xf numFmtId="0" fontId="2" fillId="20" borderId="0" applyNumberFormat="0" applyBorder="0" applyAlignment="0" applyProtection="0"/>
    <xf numFmtId="0" fontId="24" fillId="10" borderId="0" applyNumberFormat="0" applyBorder="0" applyAlignment="0" applyProtection="0"/>
    <xf numFmtId="0" fontId="17"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0" fillId="0" borderId="6" applyNumberFormat="0" applyFill="0" applyAlignment="0" applyProtection="0"/>
    <xf numFmtId="0" fontId="16" fillId="5" borderId="0" applyNumberFormat="0" applyBorder="0" applyAlignment="0" applyProtection="0"/>
    <xf numFmtId="0" fontId="17" fillId="6" borderId="4" applyNumberFormat="0" applyAlignment="0" applyProtection="0"/>
    <xf numFmtId="0" fontId="14" fillId="3"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9" fillId="7" borderId="4" applyNumberFormat="0" applyAlignment="0" applyProtection="0"/>
    <xf numFmtId="0" fontId="13" fillId="0" borderId="0" applyNumberForma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24" fillId="29"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4" fillId="17"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4" borderId="0" applyNumberFormat="0" applyBorder="0" applyAlignment="0" applyProtection="0"/>
    <xf numFmtId="0" fontId="2" fillId="16"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 fillId="15" borderId="0" applyNumberFormat="0" applyBorder="0" applyAlignment="0" applyProtection="0"/>
    <xf numFmtId="0" fontId="18" fillId="7" borderId="5" applyNumberFormat="0" applyAlignment="0" applyProtection="0"/>
    <xf numFmtId="9"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2"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24" borderId="0" applyNumberFormat="0" applyBorder="0" applyAlignment="0" applyProtection="0"/>
    <xf numFmtId="0" fontId="15" fillId="4" borderId="0" applyNumberFormat="0" applyBorder="0" applyAlignment="0" applyProtection="0"/>
    <xf numFmtId="0" fontId="2" fillId="16" borderId="0" applyNumberFormat="0" applyBorder="0" applyAlignment="0" applyProtection="0"/>
    <xf numFmtId="0" fontId="24" fillId="25" borderId="0" applyNumberFormat="0" applyBorder="0" applyAlignment="0" applyProtection="0"/>
    <xf numFmtId="0" fontId="24" fillId="17" borderId="0" applyNumberFormat="0" applyBorder="0" applyAlignment="0" applyProtection="0"/>
    <xf numFmtId="0" fontId="20" fillId="0" borderId="6" applyNumberFormat="0" applyFill="0" applyAlignment="0" applyProtection="0"/>
    <xf numFmtId="0" fontId="17" fillId="6" borderId="4" applyNumberFormat="0" applyAlignment="0" applyProtection="0"/>
    <xf numFmtId="0" fontId="16" fillId="5" borderId="0" applyNumberFormat="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14" fillId="3"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23" borderId="0" applyNumberFormat="0" applyBorder="0" applyAlignment="0" applyProtection="0"/>
    <xf numFmtId="0" fontId="24" fillId="30"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22"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2" fillId="20"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24" fillId="14"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9"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8" borderId="0" applyNumberFormat="0" applyBorder="0" applyAlignment="0" applyProtection="0"/>
    <xf numFmtId="0" fontId="2" fillId="12"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2" fillId="32"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4" fillId="10"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29" borderId="0" applyNumberFormat="0" applyBorder="0" applyAlignment="0" applyProtection="0"/>
    <xf numFmtId="0" fontId="2" fillId="31" borderId="0" applyNumberFormat="0" applyBorder="0" applyAlignment="0" applyProtection="0"/>
    <xf numFmtId="0" fontId="20" fillId="0" borderId="6" applyNumberFormat="0" applyFill="0" applyAlignment="0" applyProtection="0"/>
    <xf numFmtId="0" fontId="5" fillId="0" borderId="9"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24" fillId="30" borderId="0" applyNumberFormat="0" applyBorder="0" applyAlignment="0" applyProtection="0"/>
    <xf numFmtId="0" fontId="18" fillId="7" borderId="5" applyNumberFormat="0" applyAlignment="0" applyProtection="0"/>
    <xf numFmtId="0" fontId="21" fillId="8" borderId="7" applyNumberFormat="0" applyAlignment="0" applyProtection="0"/>
    <xf numFmtId="0" fontId="23" fillId="0" borderId="0" applyNumberFormat="0" applyFill="0" applyBorder="0" applyAlignment="0" applyProtection="0"/>
    <xf numFmtId="41" fontId="2" fillId="0" borderId="0" applyFont="0" applyFill="0" applyBorder="0" applyAlignment="0" applyProtection="0"/>
    <xf numFmtId="0" fontId="22" fillId="0" borderId="0" applyNumberForma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28" borderId="0" applyNumberFormat="0" applyBorder="0" applyAlignment="0" applyProtection="0"/>
    <xf numFmtId="0" fontId="21" fillId="8" borderId="7"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27" borderId="0" applyNumberFormat="0" applyBorder="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6" fillId="5" borderId="0" applyNumberFormat="0" applyBorder="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0" fontId="22" fillId="0" borderId="0" applyNumberFormat="0" applyFill="0" applyBorder="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7" fillId="6" borderId="4" applyNumberFormat="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9" fillId="7" borderId="4" applyNumberFormat="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13" fillId="0" borderId="0" applyNumberFormat="0" applyFill="0" applyBorder="0" applyAlignment="0" applyProtection="0"/>
    <xf numFmtId="0" fontId="18" fillId="7" borderId="5" applyNumberFormat="0" applyAlignment="0" applyProtection="0"/>
    <xf numFmtId="0" fontId="21"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22" fillId="0" borderId="0" applyNumberFormat="0" applyFill="0" applyBorder="0" applyAlignment="0" applyProtection="0"/>
    <xf numFmtId="41" fontId="2" fillId="0" borderId="0" applyFont="0" applyFill="0" applyBorder="0" applyAlignment="0" applyProtection="0"/>
    <xf numFmtId="0" fontId="19" fillId="7" borderId="4"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3" fillId="0" borderId="0" applyNumberFormat="0" applyFill="0" applyBorder="0" applyAlignment="0" applyProtection="0"/>
    <xf numFmtId="0" fontId="2" fillId="9" borderId="8" applyNumberFormat="0" applyFont="0" applyAlignment="0" applyProtection="0"/>
    <xf numFmtId="0" fontId="5" fillId="0" borderId="9" applyNumberFormat="0" applyFill="0" applyAlignment="0" applyProtection="0"/>
    <xf numFmtId="0" fontId="21" fillId="8" borderId="7" applyNumberFormat="0" applyAlignment="0" applyProtection="0"/>
    <xf numFmtId="0" fontId="17" fillId="6" borderId="4" applyNumberFormat="0" applyAlignment="0" applyProtection="0"/>
    <xf numFmtId="9" fontId="2" fillId="0" borderId="0" applyFont="0" applyFill="0" applyBorder="0" applyAlignment="0" applyProtection="0"/>
    <xf numFmtId="0" fontId="20" fillId="0" borderId="6" applyNumberFormat="0" applyFill="0" applyAlignment="0" applyProtection="0"/>
    <xf numFmtId="0" fontId="18" fillId="7" borderId="5" applyNumberFormat="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9" fontId="28" fillId="0" borderId="0" applyFont="0" applyFill="0" applyBorder="0" applyAlignment="0" applyProtection="0"/>
    <xf numFmtId="0" fontId="24" fillId="14" borderId="0" applyNumberFormat="0" applyBorder="0" applyAlignment="0" applyProtection="0"/>
    <xf numFmtId="0" fontId="20" fillId="0" borderId="6" applyNumberFormat="0" applyFill="0" applyAlignment="0" applyProtection="0"/>
    <xf numFmtId="9" fontId="2"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172"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3" fontId="42" fillId="0" borderId="0" applyNumberFormat="0" applyFill="0" applyBorder="0" applyAlignment="0" applyProtection="0"/>
    <xf numFmtId="3" fontId="4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6" fillId="5" borderId="0" applyNumberFormat="0" applyBorder="0" applyAlignment="0" applyProtection="0"/>
    <xf numFmtId="165" fontId="28" fillId="0" borderId="0" applyFont="0" applyFill="0" applyBorder="0" applyAlignment="0" applyProtection="0"/>
    <xf numFmtId="0" fontId="15" fillId="4" borderId="0" applyNumberFormat="0" applyBorder="0" applyAlignment="0" applyProtection="0"/>
    <xf numFmtId="0" fontId="21" fillId="8" borderId="7" applyNumberFormat="0" applyAlignment="0" applyProtection="0"/>
    <xf numFmtId="9" fontId="2"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3" fontId="28" fillId="0" borderId="0" applyFont="0" applyFill="0" applyBorder="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3" fillId="0" borderId="0" applyNumberFormat="0" applyFill="0" applyBorder="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3" fillId="0" borderId="0" applyNumberForma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13" fillId="0" borderId="0" applyNumberFormat="0" applyFill="0" applyBorder="0" applyAlignment="0" applyProtection="0"/>
    <xf numFmtId="0" fontId="20" fillId="0" borderId="6" applyNumberFormat="0" applyFill="0" applyAlignment="0" applyProtection="0"/>
    <xf numFmtId="0" fontId="19" fillId="7" borderId="4" applyNumberFormat="0" applyAlignment="0" applyProtection="0"/>
    <xf numFmtId="42" fontId="2" fillId="0" borderId="0" applyFont="0" applyFill="0" applyBorder="0" applyAlignment="0" applyProtection="0"/>
    <xf numFmtId="37" fontId="28" fillId="0" borderId="0" applyFont="0" applyFill="0" applyBorder="0" applyAlignment="0" applyProtection="0"/>
    <xf numFmtId="6" fontId="28" fillId="0" borderId="0" applyFont="0" applyFill="0" applyBorder="0" applyAlignment="0" applyProtection="0"/>
    <xf numFmtId="0" fontId="2" fillId="9" borderId="8" applyNumberFormat="0" applyFont="0" applyAlignment="0" applyProtection="0"/>
    <xf numFmtId="0" fontId="14" fillId="3" borderId="0" applyNumberFormat="0" applyBorder="0" applyAlignment="0" applyProtection="0"/>
    <xf numFmtId="41" fontId="2" fillId="0" borderId="0" applyFont="0" applyFill="0" applyBorder="0" applyAlignment="0" applyProtection="0"/>
    <xf numFmtId="3" fontId="42" fillId="0" borderId="0" applyNumberForma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5" fillId="4" borderId="0" applyNumberFormat="0" applyBorder="0" applyAlignment="0" applyProtection="0"/>
    <xf numFmtId="0" fontId="21" fillId="8" borderId="7" applyNumberFormat="0" applyAlignment="0" applyProtection="0"/>
    <xf numFmtId="0" fontId="15" fillId="4" borderId="0" applyNumberFormat="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0" fontId="21" fillId="8" borderId="7"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5" fillId="0" borderId="9" applyNumberFormat="0" applyFill="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4" fillId="10" borderId="0" applyNumberFormat="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0" fontId="20" fillId="0" borderId="6" applyNumberFormat="0" applyFill="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3" fillId="0" borderId="0" applyNumberFormat="0" applyFill="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4" fillId="10" borderId="0" applyNumberFormat="0" applyBorder="0" applyAlignment="0" applyProtection="0"/>
    <xf numFmtId="41" fontId="2" fillId="0" borderId="0" applyFont="0" applyFill="0" applyBorder="0" applyAlignment="0" applyProtection="0"/>
    <xf numFmtId="0" fontId="5" fillId="0" borderId="9" applyNumberFormat="0" applyFill="0" applyAlignment="0" applyProtection="0"/>
    <xf numFmtId="0" fontId="18" fillId="7" borderId="5" applyNumberFormat="0" applyAlignment="0" applyProtection="0"/>
    <xf numFmtId="0" fontId="23" fillId="0" borderId="0" applyNumberFormat="0" applyFill="0" applyBorder="0" applyAlignment="0" applyProtection="0"/>
    <xf numFmtId="0" fontId="16" fillId="5" borderId="0" applyNumberFormat="0" applyBorder="0" applyAlignment="0" applyProtection="0"/>
    <xf numFmtId="0" fontId="13" fillId="0" borderId="0" applyNumberFormat="0" applyFill="0" applyBorder="0" applyAlignment="0" applyProtection="0"/>
    <xf numFmtId="0" fontId="2" fillId="9" borderId="8" applyNumberFormat="0" applyFont="0" applyAlignment="0" applyProtection="0"/>
    <xf numFmtId="0" fontId="19" fillId="7" borderId="4" applyNumberFormat="0" applyAlignment="0" applyProtection="0"/>
    <xf numFmtId="0" fontId="18" fillId="7" borderId="5" applyNumberFormat="0" applyAlignment="0" applyProtection="0"/>
    <xf numFmtId="0" fontId="2" fillId="15" borderId="0" applyNumberFormat="0" applyBorder="0" applyAlignment="0" applyProtection="0"/>
    <xf numFmtId="0" fontId="22" fillId="0" borderId="0" applyNumberFormat="0" applyFill="0" applyBorder="0" applyAlignment="0" applyProtection="0"/>
    <xf numFmtId="3" fontId="42" fillId="0" borderId="0" applyNumberForma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6" borderId="0" applyNumberFormat="0" applyBorder="0" applyAlignment="0" applyProtection="0"/>
    <xf numFmtId="0" fontId="17" fillId="6" borderId="4" applyNumberFormat="0" applyAlignment="0" applyProtection="0"/>
    <xf numFmtId="0" fontId="15" fillId="4" borderId="0" applyNumberFormat="0" applyBorder="0" applyAlignment="0" applyProtection="0"/>
    <xf numFmtId="0" fontId="21" fillId="8" borderId="7" applyNumberFormat="0" applyAlignment="0" applyProtection="0"/>
    <xf numFmtId="9" fontId="2"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21" fillId="8" borderId="7" applyNumberFormat="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3"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4" fillId="3" borderId="0" applyNumberFormat="0" applyBorder="0" applyAlignment="0" applyProtection="0"/>
    <xf numFmtId="42" fontId="2" fillId="0" borderId="0" applyFont="0" applyFill="0" applyBorder="0" applyAlignment="0" applyProtection="0"/>
    <xf numFmtId="0" fontId="20" fillId="0" borderId="6" applyNumberFormat="0" applyFill="0" applyAlignment="0" applyProtection="0"/>
    <xf numFmtId="37" fontId="28" fillId="0" borderId="0" applyFont="0" applyFill="0" applyBorder="0" applyAlignment="0" applyProtection="0"/>
    <xf numFmtId="6" fontId="28" fillId="0" borderId="0" applyFont="0" applyFill="0" applyBorder="0" applyAlignment="0" applyProtection="0"/>
    <xf numFmtId="0" fontId="23" fillId="0" borderId="0" applyNumberFormat="0" applyFill="0" applyBorder="0" applyAlignment="0" applyProtection="0"/>
    <xf numFmtId="3" fontId="42" fillId="0" borderId="0" applyNumberForma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5" fillId="4" borderId="0" applyNumberFormat="0" applyBorder="0" applyAlignment="0" applyProtection="0"/>
    <xf numFmtId="0" fontId="21" fillId="8" borderId="7" applyNumberFormat="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2" fillId="0" borderId="0" applyNumberForma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0" fontId="21" fillId="8" borderId="7"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3" fontId="43" fillId="0" borderId="0" applyNumberFormat="0" applyFill="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3" fontId="4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5" fillId="4" borderId="0" applyNumberFormat="0" applyBorder="0" applyAlignment="0" applyProtection="0"/>
    <xf numFmtId="0" fontId="21" fillId="8" borderId="7" applyNumberFormat="0" applyAlignment="0" applyProtection="0"/>
    <xf numFmtId="9" fontId="2" fillId="0" borderId="0" applyFont="0" applyFill="0" applyBorder="0" applyAlignment="0" applyProtection="0"/>
    <xf numFmtId="0" fontId="14" fillId="3"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0" fontId="22"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8" fillId="7" borderId="5" applyNumberFormat="0" applyAlignment="0" applyProtection="0"/>
    <xf numFmtId="0" fontId="17" fillId="6" borderId="4" applyNumberFormat="0" applyAlignment="0" applyProtection="0"/>
    <xf numFmtId="0" fontId="19" fillId="7" borderId="4" applyNumberFormat="0" applyAlignment="0" applyProtection="0"/>
    <xf numFmtId="0" fontId="13" fillId="0" borderId="0" applyNumberFormat="0" applyFill="0" applyBorder="0" applyAlignment="0" applyProtection="0"/>
    <xf numFmtId="0" fontId="20" fillId="0" borderId="6" applyNumberFormat="0" applyFill="0" applyAlignment="0" applyProtection="0"/>
    <xf numFmtId="0" fontId="14" fillId="3" borderId="0" applyNumberFormat="0" applyBorder="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4" fillId="3" borderId="0" applyNumberFormat="0" applyBorder="0" applyAlignment="0" applyProtection="0"/>
    <xf numFmtId="0" fontId="16" fillId="5" borderId="0" applyNumberFormat="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0" fontId="21" fillId="8" borderId="7" applyNumberFormat="0" applyAlignment="0" applyProtection="0"/>
    <xf numFmtId="41" fontId="2" fillId="0" borderId="0" applyFont="0" applyFill="0" applyBorder="0" applyAlignment="0" applyProtection="0"/>
    <xf numFmtId="0" fontId="18" fillId="7" borderId="5" applyNumberFormat="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 fillId="9"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0" fillId="0" borderId="6" applyNumberFormat="0" applyFill="0" applyAlignment="0" applyProtection="0"/>
    <xf numFmtId="0" fontId="16" fillId="5" borderId="0" applyNumberFormat="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19" fillId="7" borderId="4" applyNumberFormat="0" applyAlignment="0" applyProtection="0"/>
    <xf numFmtId="0" fontId="17"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19" fillId="7" borderId="4" applyNumberFormat="0" applyAlignment="0" applyProtection="0"/>
    <xf numFmtId="0" fontId="18" fillId="7" borderId="5" applyNumberFormat="0" applyAlignment="0" applyProtection="0"/>
    <xf numFmtId="0" fontId="20" fillId="0" borderId="6" applyNumberFormat="0" applyFill="0" applyAlignment="0" applyProtection="0"/>
    <xf numFmtId="0" fontId="21" fillId="8" borderId="7" applyNumberFormat="0" applyAlignment="0" applyProtection="0"/>
    <xf numFmtId="43" fontId="30" fillId="0" borderId="0" applyFont="0" applyFill="0" applyBorder="0" applyAlignment="0" applyProtection="0"/>
    <xf numFmtId="0" fontId="15" fillId="4" borderId="0" applyNumberFormat="0" applyBorder="0" applyAlignment="0" applyProtection="0"/>
    <xf numFmtId="0" fontId="2" fillId="9" borderId="8" applyNumberFormat="0" applyFont="0" applyAlignment="0" applyProtection="0"/>
    <xf numFmtId="0" fontId="17" fillId="6" borderId="4" applyNumberFormat="0" applyAlignment="0" applyProtection="0"/>
    <xf numFmtId="0" fontId="16" fillId="5" borderId="0" applyNumberFormat="0" applyBorder="0" applyAlignment="0" applyProtection="0"/>
    <xf numFmtId="0" fontId="23" fillId="0" borderId="0" applyNumberFormat="0" applyFill="0" applyBorder="0" applyAlignment="0" applyProtection="0"/>
    <xf numFmtId="0" fontId="5" fillId="0" borderId="9" applyNumberFormat="0" applyFill="0" applyAlignment="0" applyProtection="0"/>
    <xf numFmtId="0" fontId="23" fillId="0" borderId="0" applyNumberFormat="0" applyFill="0" applyBorder="0" applyAlignment="0" applyProtection="0"/>
    <xf numFmtId="0" fontId="18" fillId="7" borderId="5" applyNumberFormat="0" applyAlignment="0" applyProtection="0"/>
    <xf numFmtId="41" fontId="2" fillId="0" borderId="0" applyFont="0" applyFill="0" applyBorder="0" applyAlignment="0" applyProtection="0"/>
    <xf numFmtId="0" fontId="15" fillId="4" borderId="0" applyNumberFormat="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0" fontId="20" fillId="0" borderId="6" applyNumberFormat="0" applyFill="0" applyAlignment="0" applyProtection="0"/>
    <xf numFmtId="0" fontId="19" fillId="7" borderId="4" applyNumberFormat="0" applyAlignment="0" applyProtection="0"/>
    <xf numFmtId="0" fontId="21" fillId="8" borderId="7" applyNumberFormat="0" applyAlignment="0" applyProtection="0"/>
    <xf numFmtId="0" fontId="22" fillId="0" borderId="0" applyNumberFormat="0" applyFill="0" applyBorder="0" applyAlignment="0" applyProtection="0"/>
    <xf numFmtId="9" fontId="2" fillId="0" borderId="0" applyFont="0" applyFill="0" applyBorder="0" applyAlignment="0" applyProtection="0"/>
    <xf numFmtId="0" fontId="17" fillId="6" borderId="4" applyNumberFormat="0" applyAlignment="0" applyProtection="0"/>
    <xf numFmtId="0" fontId="13" fillId="0" borderId="0" applyNumberFormat="0" applyFill="0" applyBorder="0" applyAlignment="0" applyProtection="0"/>
    <xf numFmtId="0" fontId="16" fillId="5" borderId="0" applyNumberFormat="0" applyBorder="0" applyAlignment="0" applyProtection="0"/>
    <xf numFmtId="0" fontId="14" fillId="3" borderId="0" applyNumberFormat="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43" fontId="30"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37" fontId="28" fillId="0" borderId="0" applyFont="0" applyFill="0" applyBorder="0" applyAlignment="0" applyProtection="0"/>
    <xf numFmtId="6" fontId="28"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3" fontId="42" fillId="0" borderId="0" applyNumberFormat="0" applyFill="0" applyBorder="0" applyAlignment="0" applyProtection="0"/>
    <xf numFmtId="3" fontId="43"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2" fillId="9" borderId="8" applyNumberFormat="0" applyFont="0" applyAlignment="0" applyProtection="0"/>
    <xf numFmtId="0" fontId="23" fillId="0" borderId="0" applyNumberFormat="0" applyFill="0" applyBorder="0" applyAlignment="0" applyProtection="0"/>
    <xf numFmtId="0" fontId="5"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4" fillId="33" borderId="0" applyNumberFormat="0" applyBorder="0" applyAlignment="0" applyProtection="0"/>
    <xf numFmtId="3" fontId="43" fillId="0" borderId="0" applyNumberFormat="0" applyFill="0" applyBorder="0" applyAlignment="0" applyProtection="0"/>
    <xf numFmtId="172" fontId="1" fillId="0" borderId="0" applyFont="0" applyFill="0" applyBorder="0" applyAlignment="0" applyProtection="0"/>
  </cellStyleXfs>
  <cellXfs count="248">
    <xf numFmtId="3" fontId="0" fillId="0" borderId="0" xfId="0"/>
    <xf numFmtId="3" fontId="0" fillId="0" borderId="0" xfId="0" applyAlignment="1" applyProtection="1">
      <alignment vertical="center"/>
    </xf>
    <xf numFmtId="3" fontId="6" fillId="0" borderId="0" xfId="0" applyFont="1" applyAlignment="1" applyProtection="1">
      <alignment vertical="center"/>
    </xf>
    <xf numFmtId="3" fontId="0" fillId="0" borderId="0" xfId="0" applyFill="1" applyBorder="1" applyAlignment="1" applyProtection="1">
      <alignment vertical="center"/>
    </xf>
    <xf numFmtId="0" fontId="10" fillId="0" borderId="2" xfId="4">
      <alignment vertical="center"/>
    </xf>
    <xf numFmtId="3" fontId="27" fillId="0" borderId="0" xfId="0" applyFont="1" applyAlignment="1">
      <alignment horizontal="left" vertical="top" wrapText="1"/>
    </xf>
    <xf numFmtId="3" fontId="0" fillId="0" borderId="0" xfId="0" applyAlignment="1">
      <alignment vertical="top"/>
    </xf>
    <xf numFmtId="0" fontId="11" fillId="0" borderId="3" xfId="5">
      <alignment vertical="center"/>
    </xf>
    <xf numFmtId="0" fontId="35" fillId="0" borderId="0" xfId="51">
      <alignment horizontal="right" vertical="center"/>
    </xf>
    <xf numFmtId="3" fontId="28" fillId="0" borderId="0" xfId="0" applyFont="1" applyFill="1" applyProtection="1"/>
    <xf numFmtId="3" fontId="26" fillId="35" borderId="14" xfId="0" applyFont="1" applyFill="1" applyBorder="1" applyAlignment="1" applyProtection="1">
      <alignment horizontal="center" vertical="center"/>
    </xf>
    <xf numFmtId="3" fontId="26" fillId="35" borderId="15" xfId="0" applyFont="1" applyFill="1" applyBorder="1" applyAlignment="1" applyProtection="1">
      <alignment horizontal="center" vertical="center"/>
    </xf>
    <xf numFmtId="3" fontId="26" fillId="35" borderId="16" xfId="0" applyFont="1" applyFill="1" applyBorder="1" applyAlignment="1" applyProtection="1">
      <alignment horizontal="center" vertical="center"/>
    </xf>
    <xf numFmtId="3" fontId="12" fillId="0" borderId="17" xfId="0" applyFont="1" applyFill="1" applyBorder="1" applyAlignment="1" applyProtection="1">
      <alignment horizontal="center" vertical="center" wrapText="1"/>
    </xf>
    <xf numFmtId="3" fontId="28" fillId="0" borderId="1" xfId="0" applyFont="1" applyFill="1" applyBorder="1" applyAlignment="1" applyProtection="1">
      <alignment horizontal="center" vertical="center" wrapText="1"/>
    </xf>
    <xf numFmtId="3" fontId="28" fillId="0" borderId="18" xfId="0" applyFont="1" applyFill="1" applyBorder="1" applyAlignment="1" applyProtection="1">
      <alignment horizontal="center" vertical="center" wrapText="1"/>
    </xf>
    <xf numFmtId="3" fontId="12" fillId="0" borderId="19" xfId="0" applyFont="1" applyFill="1" applyBorder="1" applyAlignment="1" applyProtection="1">
      <alignment horizontal="center" vertical="center" wrapText="1"/>
    </xf>
    <xf numFmtId="3" fontId="28" fillId="0" borderId="20" xfId="0" applyFont="1" applyFill="1" applyBorder="1" applyAlignment="1" applyProtection="1">
      <alignment horizontal="center" vertical="center" wrapText="1"/>
    </xf>
    <xf numFmtId="9" fontId="28" fillId="0" borderId="21" xfId="0" applyNumberFormat="1" applyFont="1" applyFill="1" applyBorder="1" applyAlignment="1" applyProtection="1">
      <alignment horizontal="center" vertical="center" wrapText="1"/>
    </xf>
    <xf numFmtId="3" fontId="26" fillId="35" borderId="16" xfId="0" applyFont="1" applyFill="1" applyBorder="1" applyAlignment="1" applyProtection="1">
      <alignment vertical="center"/>
    </xf>
    <xf numFmtId="3" fontId="28" fillId="0" borderId="17" xfId="0" applyFont="1" applyFill="1" applyBorder="1" applyAlignment="1" applyProtection="1">
      <alignment horizontal="center" vertical="center" wrapText="1"/>
    </xf>
    <xf numFmtId="3" fontId="28" fillId="0" borderId="18" xfId="0" applyFont="1" applyFill="1" applyBorder="1" applyAlignment="1" applyProtection="1">
      <alignment vertical="center" wrapText="1"/>
    </xf>
    <xf numFmtId="3" fontId="28" fillId="0" borderId="19" xfId="0" applyFont="1" applyFill="1" applyBorder="1" applyAlignment="1" applyProtection="1">
      <alignment horizontal="center" vertical="center" wrapText="1"/>
    </xf>
    <xf numFmtId="3" fontId="28" fillId="0" borderId="21" xfId="0" applyFont="1" applyFill="1" applyBorder="1" applyAlignment="1" applyProtection="1">
      <alignment vertical="center" wrapText="1"/>
    </xf>
    <xf numFmtId="3" fontId="28" fillId="0" borderId="0" xfId="0" applyFont="1" applyFill="1" applyAlignment="1" applyProtection="1">
      <alignment vertical="center"/>
    </xf>
    <xf numFmtId="3" fontId="31" fillId="0" borderId="0" xfId="0" applyFont="1" applyAlignment="1" applyProtection="1"/>
    <xf numFmtId="3" fontId="28" fillId="0" borderId="0" xfId="0" applyFont="1" applyAlignment="1" applyProtection="1"/>
    <xf numFmtId="3" fontId="28" fillId="0" borderId="0" xfId="0" applyFont="1" applyProtection="1"/>
    <xf numFmtId="3" fontId="12" fillId="35" borderId="14" xfId="0" applyFont="1" applyFill="1" applyBorder="1" applyAlignment="1" applyProtection="1">
      <alignment horizontal="center" vertical="center" wrapText="1"/>
    </xf>
    <xf numFmtId="3" fontId="12" fillId="35" borderId="16" xfId="0" applyFont="1" applyFill="1" applyBorder="1" applyAlignment="1" applyProtection="1">
      <alignment horizontal="center" vertical="center" wrapText="1"/>
    </xf>
    <xf numFmtId="3" fontId="28" fillId="0" borderId="17" xfId="0" applyFont="1" applyBorder="1" applyAlignment="1" applyProtection="1">
      <alignment horizontal="center" vertical="center" wrapText="1"/>
    </xf>
    <xf numFmtId="3" fontId="28" fillId="0" borderId="19" xfId="0" applyFont="1" applyBorder="1" applyAlignment="1" applyProtection="1">
      <alignment horizontal="center" vertical="center" wrapText="1"/>
    </xf>
    <xf numFmtId="3" fontId="32" fillId="0" borderId="0" xfId="0" applyFont="1" applyProtection="1"/>
    <xf numFmtId="3" fontId="28" fillId="0" borderId="0" xfId="0" applyFont="1" applyBorder="1" applyProtection="1"/>
    <xf numFmtId="3" fontId="28" fillId="0" borderId="18" xfId="0" applyFont="1" applyBorder="1" applyAlignment="1" applyProtection="1">
      <alignment horizontal="left" vertical="center" wrapText="1"/>
    </xf>
    <xf numFmtId="3" fontId="28" fillId="0" borderId="21" xfId="0" applyFont="1" applyBorder="1" applyAlignment="1" applyProtection="1">
      <alignment horizontal="left" vertical="center" wrapText="1"/>
    </xf>
    <xf numFmtId="3" fontId="0" fillId="0" borderId="0" xfId="0"/>
    <xf numFmtId="0" fontId="10" fillId="0" borderId="0" xfId="4" applyBorder="1">
      <alignment vertical="center"/>
    </xf>
    <xf numFmtId="3" fontId="0" fillId="0" borderId="0" xfId="0" applyBorder="1"/>
    <xf numFmtId="0" fontId="12"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0" fontId="0" fillId="0" borderId="0" xfId="53" applyFont="1"/>
    <xf numFmtId="0" fontId="12" fillId="0" borderId="0" xfId="6">
      <alignment horizontal="left" vertical="center" indent="1"/>
    </xf>
    <xf numFmtId="3" fontId="9" fillId="36" borderId="1" xfId="1" applyAlignment="1">
      <alignment horizontal="center" vertical="center"/>
      <protection locked="0"/>
    </xf>
    <xf numFmtId="0" fontId="12" fillId="0" borderId="0" xfId="6">
      <alignment horizontal="left" vertical="center" indent="1"/>
    </xf>
    <xf numFmtId="0" fontId="28" fillId="0" borderId="0" xfId="53"/>
    <xf numFmtId="3" fontId="8" fillId="0" borderId="0" xfId="20">
      <alignment horizontal="right" vertical="center"/>
    </xf>
    <xf numFmtId="0" fontId="25" fillId="0" borderId="0" xfId="50">
      <alignment horizontal="right" vertical="center"/>
    </xf>
    <xf numFmtId="0" fontId="25" fillId="0" borderId="0" xfId="49">
      <alignment horizontal="left" vertical="center"/>
    </xf>
    <xf numFmtId="0" fontId="11" fillId="0" borderId="3" xfId="5" applyAlignment="1">
      <alignment horizontal="center" vertical="center"/>
    </xf>
    <xf numFmtId="0" fontId="25" fillId="0" borderId="0" xfId="50">
      <alignment horizontal="right" vertical="center"/>
    </xf>
    <xf numFmtId="0" fontId="25" fillId="0" borderId="0" xfId="50" applyAlignment="1">
      <alignment horizontal="center" vertical="center"/>
    </xf>
    <xf numFmtId="167" fontId="8" fillId="0" borderId="0" xfId="20" applyNumberFormat="1" applyAlignment="1">
      <alignment horizontal="center" vertical="center"/>
    </xf>
    <xf numFmtId="0" fontId="10" fillId="0" borderId="2" xfId="4">
      <alignment vertical="center"/>
    </xf>
    <xf numFmtId="3" fontId="0" fillId="0" borderId="0" xfId="0"/>
    <xf numFmtId="167" fontId="9" fillId="36" borderId="1" xfId="1" applyNumberFormat="1" applyAlignment="1">
      <alignment horizontal="center" vertical="center"/>
      <protection locked="0"/>
    </xf>
    <xf numFmtId="3" fontId="0" fillId="0" borderId="0" xfId="0" applyAlignment="1" applyProtection="1">
      <alignment vertical="center"/>
    </xf>
    <xf numFmtId="0" fontId="11" fillId="0" borderId="3" xfId="5" applyAlignment="1">
      <alignment horizontal="left" vertical="center"/>
    </xf>
    <xf numFmtId="0" fontId="12" fillId="0" borderId="2" xfId="6" applyBorder="1">
      <alignment horizontal="left" vertical="center" indent="1"/>
    </xf>
    <xf numFmtId="167" fontId="8" fillId="0" borderId="2" xfId="20" applyNumberFormat="1" applyBorder="1" applyAlignment="1">
      <alignment horizontal="center" vertical="center"/>
    </xf>
    <xf numFmtId="167" fontId="8" fillId="0" borderId="0" xfId="20" applyNumberFormat="1">
      <alignment horizontal="right" vertical="center"/>
    </xf>
    <xf numFmtId="3" fontId="34" fillId="0" borderId="12" xfId="58" applyBorder="1">
      <alignment horizontal="left" vertical="center" indent="1"/>
    </xf>
    <xf numFmtId="3" fontId="34" fillId="0" borderId="12" xfId="58" applyBorder="1" applyAlignment="1">
      <alignment horizontal="right" vertical="center"/>
    </xf>
    <xf numFmtId="169" fontId="9" fillId="36" borderId="1" xfId="1" applyNumberFormat="1">
      <alignment horizontal="right" vertical="center"/>
      <protection locked="0"/>
    </xf>
    <xf numFmtId="168" fontId="9" fillId="36" borderId="1" xfId="1" applyNumberFormat="1">
      <alignment horizontal="right" vertical="center"/>
      <protection locked="0"/>
    </xf>
    <xf numFmtId="165" fontId="8" fillId="0" borderId="0" xfId="20" applyNumberFormat="1">
      <alignment horizontal="right" vertical="center"/>
    </xf>
    <xf numFmtId="3" fontId="0" fillId="35" borderId="0" xfId="0" applyFill="1" applyAlignment="1" applyProtection="1">
      <alignment vertical="center"/>
    </xf>
    <xf numFmtId="167" fontId="0" fillId="0" borderId="0" xfId="0" applyNumberFormat="1" applyAlignment="1" applyProtection="1">
      <alignment vertical="center"/>
    </xf>
    <xf numFmtId="0" fontId="25" fillId="0" borderId="13" xfId="49" applyBorder="1" applyAlignment="1">
      <alignment horizontal="center" vertical="center"/>
    </xf>
    <xf numFmtId="167" fontId="26" fillId="0" borderId="10" xfId="52" applyNumberFormat="1" applyFont="1" applyBorder="1" applyAlignment="1">
      <alignment horizontal="right" vertical="center" indent="1"/>
    </xf>
    <xf numFmtId="3" fontId="9" fillId="36" borderId="1" xfId="1" applyBorder="1" applyAlignment="1">
      <alignment horizontal="right" vertical="center" indent="1"/>
      <protection locked="0"/>
    </xf>
    <xf numFmtId="167" fontId="9" fillId="36" borderId="1" xfId="1" applyNumberFormat="1" applyBorder="1" applyAlignment="1">
      <alignment horizontal="right" vertical="center" indent="1"/>
      <protection locked="0"/>
    </xf>
    <xf numFmtId="167" fontId="8" fillId="35" borderId="0" xfId="20" applyNumberFormat="1" applyFill="1" applyAlignment="1">
      <alignment horizontal="right" vertical="center" indent="1"/>
    </xf>
    <xf numFmtId="3" fontId="9" fillId="36" borderId="1" xfId="1" applyAlignment="1">
      <alignment horizontal="right" vertical="center" indent="1"/>
      <protection locked="0"/>
    </xf>
    <xf numFmtId="167" fontId="9" fillId="36" borderId="1" xfId="1" applyNumberFormat="1" applyAlignment="1">
      <alignment horizontal="right" vertical="center" indent="1"/>
      <protection locked="0"/>
    </xf>
    <xf numFmtId="167" fontId="8" fillId="0" borderId="0" xfId="20" applyNumberFormat="1" applyAlignment="1">
      <alignment horizontal="right" vertical="center" indent="1"/>
    </xf>
    <xf numFmtId="3" fontId="31" fillId="0" borderId="10" xfId="0" applyFont="1" applyBorder="1" applyAlignment="1" applyProtection="1">
      <alignment horizontal="right" vertical="center" indent="1"/>
    </xf>
    <xf numFmtId="3" fontId="9" fillId="36" borderId="1" xfId="1" applyBorder="1" applyAlignment="1">
      <alignment horizontal="right" vertical="center" indent="2"/>
      <protection locked="0"/>
    </xf>
    <xf numFmtId="3" fontId="9" fillId="36" borderId="1" xfId="1" applyAlignment="1">
      <alignment horizontal="right" vertical="center" indent="2"/>
      <protection locked="0"/>
    </xf>
    <xf numFmtId="3" fontId="26" fillId="0" borderId="10" xfId="52" applyNumberFormat="1" applyFont="1" applyBorder="1" applyAlignment="1">
      <alignment horizontal="right" vertical="center" indent="2"/>
    </xf>
    <xf numFmtId="0" fontId="26" fillId="0" borderId="10" xfId="52" applyFont="1" applyBorder="1" applyAlignment="1">
      <alignment horizontal="right" vertical="center" indent="2"/>
    </xf>
    <xf numFmtId="3" fontId="8" fillId="35" borderId="0" xfId="20" applyFill="1" applyAlignment="1">
      <alignment horizontal="right" vertical="center"/>
    </xf>
    <xf numFmtId="3" fontId="8" fillId="0" borderId="0" xfId="20" applyAlignment="1">
      <alignment horizontal="right" vertical="center"/>
    </xf>
    <xf numFmtId="3" fontId="26" fillId="0" borderId="10" xfId="52" applyNumberFormat="1" applyFont="1" applyBorder="1" applyAlignment="1">
      <alignment horizontal="right" vertical="center"/>
    </xf>
    <xf numFmtId="0" fontId="0" fillId="0" borderId="0" xfId="53" applyFont="1" applyBorder="1" applyAlignment="1">
      <alignment vertical="center"/>
    </xf>
    <xf numFmtId="3" fontId="8" fillId="0" borderId="0" xfId="20" applyNumberFormat="1">
      <alignment horizontal="right" vertical="center"/>
    </xf>
    <xf numFmtId="0" fontId="12" fillId="0" borderId="0" xfId="6" applyAlignment="1">
      <alignment horizontal="left" vertical="center"/>
    </xf>
    <xf numFmtId="0" fontId="25" fillId="0" borderId="0" xfId="50" applyAlignment="1">
      <alignment horizontal="right" vertical="center"/>
    </xf>
    <xf numFmtId="0" fontId="27" fillId="0" borderId="0" xfId="54" applyAlignment="1">
      <alignment vertical="top" wrapText="1"/>
    </xf>
    <xf numFmtId="170" fontId="0" fillId="0" borderId="0" xfId="0" applyNumberFormat="1" applyAlignment="1" applyProtection="1">
      <alignment vertical="center"/>
    </xf>
    <xf numFmtId="0" fontId="12" fillId="0" borderId="0" xfId="6">
      <alignment horizontal="left" vertical="center" indent="1"/>
    </xf>
    <xf numFmtId="0" fontId="11" fillId="0" borderId="3" xfId="5" applyAlignment="1">
      <alignment horizontal="center" vertical="center" wrapText="1"/>
    </xf>
    <xf numFmtId="3" fontId="8" fillId="0" borderId="0" xfId="20" applyAlignment="1">
      <alignment horizontal="center" vertical="center"/>
    </xf>
    <xf numFmtId="3" fontId="0" fillId="0" borderId="0" xfId="0" applyAlignment="1">
      <alignment vertical="top"/>
    </xf>
    <xf numFmtId="0" fontId="11" fillId="0" borderId="3" xfId="5">
      <alignment vertical="center"/>
    </xf>
    <xf numFmtId="167" fontId="8" fillId="0" borderId="0" xfId="20" applyNumberFormat="1" applyAlignment="1">
      <alignment horizontal="center" vertical="center"/>
    </xf>
    <xf numFmtId="167" fontId="8" fillId="0" borderId="2" xfId="20" applyNumberFormat="1" applyBorder="1" applyAlignment="1">
      <alignment horizontal="center" vertical="center"/>
    </xf>
    <xf numFmtId="3" fontId="0" fillId="0" borderId="0" xfId="0"/>
    <xf numFmtId="3" fontId="0" fillId="0" borderId="12" xfId="0" applyBorder="1"/>
    <xf numFmtId="0" fontId="9" fillId="36" borderId="1" xfId="1" applyNumberFormat="1" applyAlignment="1">
      <alignment horizontal="center" vertical="center"/>
      <protection locked="0"/>
    </xf>
    <xf numFmtId="0" fontId="12" fillId="0" borderId="12" xfId="6" applyBorder="1">
      <alignment horizontal="left" vertical="center" indent="1"/>
    </xf>
    <xf numFmtId="0" fontId="12" fillId="0" borderId="0" xfId="6">
      <alignment horizontal="left" vertical="center" indent="1"/>
    </xf>
    <xf numFmtId="3" fontId="0" fillId="0" borderId="0" xfId="0"/>
    <xf numFmtId="167" fontId="9" fillId="36" borderId="1" xfId="1" applyNumberFormat="1">
      <alignment horizontal="right" vertical="center"/>
      <protection locked="0"/>
    </xf>
    <xf numFmtId="166" fontId="9" fillId="36" borderId="1" xfId="60" applyNumberFormat="1" applyFont="1" applyFill="1" applyBorder="1" applyAlignment="1" applyProtection="1">
      <alignment horizontal="right" vertical="center"/>
      <protection locked="0"/>
    </xf>
    <xf numFmtId="3" fontId="0" fillId="0" borderId="0" xfId="0"/>
    <xf numFmtId="3" fontId="0" fillId="0" borderId="0" xfId="0"/>
    <xf numFmtId="0" fontId="27" fillId="0" borderId="0" xfId="54" applyAlignment="1">
      <alignment horizontal="left" vertical="top" wrapText="1"/>
    </xf>
    <xf numFmtId="0" fontId="27" fillId="0" borderId="0" xfId="54">
      <alignment vertical="top" wrapText="1"/>
    </xf>
    <xf numFmtId="3" fontId="0" fillId="0" borderId="0" xfId="0"/>
    <xf numFmtId="0" fontId="11" fillId="0" borderId="0" xfId="5" applyBorder="1" applyAlignment="1">
      <alignment horizontal="center" vertical="center"/>
    </xf>
    <xf numFmtId="3" fontId="41" fillId="0" borderId="0" xfId="0" applyFont="1" applyAlignment="1" applyProtection="1">
      <alignment horizontal="left" vertical="center"/>
    </xf>
    <xf numFmtId="3" fontId="0" fillId="0" borderId="0" xfId="0" applyFill="1" applyBorder="1"/>
    <xf numFmtId="3" fontId="9" fillId="36" borderId="1" xfId="0" applyFont="1" applyFill="1" applyBorder="1" applyAlignment="1" applyProtection="1">
      <alignment horizontal="right" vertical="center"/>
    </xf>
    <xf numFmtId="3" fontId="9" fillId="36" borderId="1" xfId="1" applyProtection="1">
      <alignment horizontal="right" vertical="center"/>
    </xf>
    <xf numFmtId="3" fontId="8" fillId="0" borderId="0" xfId="20" applyFill="1" applyBorder="1">
      <alignment horizontal="right" vertical="center"/>
    </xf>
    <xf numFmtId="3" fontId="0" fillId="0" borderId="0" xfId="0" applyAlignment="1" applyProtection="1">
      <alignment vertical="center"/>
    </xf>
    <xf numFmtId="3" fontId="0" fillId="0" borderId="0" xfId="0" applyFill="1" applyBorder="1" applyAlignment="1" applyProtection="1">
      <alignment vertical="center"/>
    </xf>
    <xf numFmtId="0" fontId="10" fillId="0" borderId="2" xfId="4">
      <alignment vertical="center"/>
    </xf>
    <xf numFmtId="0" fontId="10" fillId="0" borderId="2" xfId="4" applyFill="1">
      <alignment vertical="center"/>
    </xf>
    <xf numFmtId="0" fontId="11" fillId="0" borderId="3" xfId="5">
      <alignment vertical="center"/>
    </xf>
    <xf numFmtId="0" fontId="11" fillId="0" borderId="3" xfId="5" applyFill="1">
      <alignment vertical="center"/>
    </xf>
    <xf numFmtId="0" fontId="25" fillId="0" borderId="0" xfId="49" applyFill="1" applyBorder="1">
      <alignment horizontal="left" vertical="center"/>
    </xf>
    <xf numFmtId="0" fontId="35" fillId="0" borderId="0" xfId="51">
      <alignment horizontal="right" vertical="center"/>
    </xf>
    <xf numFmtId="0" fontId="12" fillId="0" borderId="0" xfId="6">
      <alignment horizontal="left" vertical="center" indent="1"/>
    </xf>
    <xf numFmtId="0" fontId="0" fillId="0" borderId="0" xfId="53" applyFont="1"/>
    <xf numFmtId="0" fontId="10" fillId="0" borderId="2" xfId="4" applyAlignment="1">
      <alignment horizontal="center" vertical="center"/>
    </xf>
    <xf numFmtId="3" fontId="31" fillId="34" borderId="1" xfId="0" applyFont="1" applyFill="1" applyBorder="1" applyAlignment="1" applyProtection="1">
      <alignment horizontal="center" vertical="center"/>
    </xf>
    <xf numFmtId="3" fontId="31" fillId="34" borderId="1" xfId="0" applyFont="1" applyFill="1" applyBorder="1" applyAlignment="1" applyProtection="1">
      <alignment horizontal="center"/>
    </xf>
    <xf numFmtId="0" fontId="27" fillId="0" borderId="0" xfId="54" applyAlignment="1">
      <alignment horizontal="left" vertical="top" wrapText="1"/>
    </xf>
    <xf numFmtId="3" fontId="40" fillId="0" borderId="12" xfId="0" applyFont="1" applyBorder="1" applyAlignment="1">
      <alignment horizontal="right" vertical="top"/>
    </xf>
    <xf numFmtId="3" fontId="29" fillId="0" borderId="0" xfId="0" applyFont="1" applyAlignment="1">
      <alignment horizontal="center" vertical="top"/>
    </xf>
    <xf numFmtId="0" fontId="11" fillId="0" borderId="11" xfId="5" applyBorder="1" applyAlignment="1">
      <alignment horizontal="left" vertical="center"/>
    </xf>
    <xf numFmtId="0" fontId="11" fillId="0" borderId="11" xfId="5" applyBorder="1" applyAlignment="1">
      <alignment horizontal="center" vertical="center"/>
    </xf>
    <xf numFmtId="165" fontId="0" fillId="0" borderId="0" xfId="61" applyNumberFormat="1" applyFont="1" applyAlignment="1">
      <alignment horizontal="right" indent="1"/>
    </xf>
    <xf numFmtId="165" fontId="0" fillId="0" borderId="3" xfId="0" applyNumberFormat="1" applyBorder="1" applyAlignment="1">
      <alignment horizontal="right" indent="1"/>
    </xf>
    <xf numFmtId="165" fontId="26" fillId="0" borderId="10" xfId="61" applyNumberFormat="1" applyFont="1" applyBorder="1" applyAlignment="1">
      <alignment horizontal="right" indent="1"/>
    </xf>
    <xf numFmtId="0" fontId="12" fillId="0" borderId="0" xfId="6">
      <alignment horizontal="left" vertical="center" indent="1"/>
    </xf>
    <xf numFmtId="0" fontId="12" fillId="0" borderId="3" xfId="6" applyBorder="1">
      <alignment horizontal="left" vertical="center" indent="1"/>
    </xf>
    <xf numFmtId="3" fontId="0" fillId="0" borderId="0" xfId="0" applyNumberFormat="1" applyAlignment="1">
      <alignment horizontal="right" indent="1"/>
    </xf>
    <xf numFmtId="0" fontId="12" fillId="0" borderId="13" xfId="6" applyBorder="1">
      <alignment horizontal="left" vertical="center" indent="1"/>
    </xf>
    <xf numFmtId="0" fontId="26" fillId="0" borderId="10" xfId="52" applyAlignment="1">
      <alignment horizontal="left" vertical="center"/>
    </xf>
    <xf numFmtId="167" fontId="26" fillId="0" borderId="10" xfId="52" applyNumberFormat="1" applyAlignment="1">
      <alignment horizontal="right" vertical="center" indent="1"/>
    </xf>
    <xf numFmtId="0" fontId="26" fillId="0" borderId="10" xfId="52">
      <alignment horizontal="left" vertical="center" indent="1"/>
    </xf>
    <xf numFmtId="3" fontId="0" fillId="0" borderId="3" xfId="0" applyNumberFormat="1" applyBorder="1" applyAlignment="1">
      <alignment horizontal="right" indent="1"/>
    </xf>
    <xf numFmtId="3" fontId="0" fillId="0" borderId="13" xfId="0" applyBorder="1"/>
    <xf numFmtId="3" fontId="0" fillId="0" borderId="0" xfId="0"/>
    <xf numFmtId="3" fontId="0" fillId="0" borderId="3" xfId="0" applyBorder="1"/>
    <xf numFmtId="165" fontId="0" fillId="0" borderId="13" xfId="60" applyNumberFormat="1" applyFont="1" applyBorder="1" applyAlignment="1">
      <alignment horizontal="right" indent="1"/>
    </xf>
    <xf numFmtId="165" fontId="0" fillId="0" borderId="0" xfId="59" applyNumberFormat="1" applyFont="1" applyAlignment="1">
      <alignment horizontal="right" indent="1"/>
    </xf>
    <xf numFmtId="0" fontId="7" fillId="2" borderId="1" xfId="3">
      <alignment horizontal="left" vertical="center" indent="1"/>
    </xf>
    <xf numFmtId="0" fontId="27" fillId="0" borderId="0" xfId="54">
      <alignment vertical="top" wrapText="1"/>
    </xf>
    <xf numFmtId="3" fontId="0" fillId="0" borderId="12" xfId="0" applyBorder="1" applyAlignment="1">
      <alignment horizontal="center" vertical="top"/>
    </xf>
    <xf numFmtId="3" fontId="0" fillId="0" borderId="13" xfId="0" applyNumberFormat="1" applyBorder="1" applyAlignment="1">
      <alignment horizontal="right" indent="1"/>
    </xf>
    <xf numFmtId="0" fontId="7" fillId="2" borderId="1" xfId="3" applyProtection="1">
      <alignment horizontal="left" vertical="center" indent="1"/>
    </xf>
    <xf numFmtId="3" fontId="40" fillId="0" borderId="12" xfId="0" applyFont="1" applyBorder="1" applyAlignment="1" applyProtection="1">
      <alignment horizontal="right" vertical="top"/>
    </xf>
    <xf numFmtId="3" fontId="40" fillId="0" borderId="0" xfId="0" applyFont="1" applyFill="1" applyBorder="1" applyAlignment="1" applyProtection="1">
      <alignment horizontal="right" vertical="top"/>
    </xf>
    <xf numFmtId="0" fontId="0" fillId="0" borderId="12" xfId="53" applyFont="1" applyBorder="1" applyAlignment="1">
      <alignment horizontal="left" vertical="top" wrapText="1"/>
    </xf>
    <xf numFmtId="0" fontId="0" fillId="0" borderId="0" xfId="53" applyFont="1" applyAlignment="1">
      <alignment horizontal="left" vertical="top" wrapText="1"/>
    </xf>
    <xf numFmtId="0" fontId="26" fillId="0" borderId="23" xfId="52" applyFont="1" applyBorder="1" applyAlignment="1">
      <alignment vertical="center"/>
    </xf>
    <xf numFmtId="3" fontId="0" fillId="0" borderId="0" xfId="0" applyAlignment="1" applyProtection="1">
      <alignment horizontal="left" vertical="top" wrapText="1"/>
    </xf>
    <xf numFmtId="3" fontId="9" fillId="36" borderId="18" xfId="1" applyBorder="1" applyAlignment="1">
      <alignment vertical="center"/>
      <protection locked="0"/>
    </xf>
    <xf numFmtId="3" fontId="9" fillId="36" borderId="17" xfId="1" applyBorder="1" applyAlignment="1">
      <alignment vertical="center"/>
      <protection locked="0"/>
    </xf>
    <xf numFmtId="0" fontId="25" fillId="0" borderId="13" xfId="49" applyBorder="1" applyAlignment="1">
      <alignment vertical="center"/>
    </xf>
    <xf numFmtId="0" fontId="0" fillId="0" borderId="0" xfId="53" applyFont="1" applyBorder="1" applyAlignment="1">
      <alignment horizontal="left" vertical="top" wrapText="1"/>
    </xf>
    <xf numFmtId="3" fontId="9" fillId="36" borderId="18" xfId="1" applyBorder="1" applyAlignment="1">
      <alignment horizontal="center" vertical="center"/>
      <protection locked="0"/>
    </xf>
    <xf numFmtId="3" fontId="9" fillId="36" borderId="17" xfId="1" applyBorder="1" applyAlignment="1">
      <alignment horizontal="center" vertical="center"/>
      <protection locked="0"/>
    </xf>
    <xf numFmtId="0" fontId="7" fillId="2" borderId="22" xfId="3" applyBorder="1" applyProtection="1">
      <alignment horizontal="left" vertical="center" indent="1"/>
    </xf>
    <xf numFmtId="0" fontId="7" fillId="2" borderId="0" xfId="3" applyBorder="1" applyProtection="1">
      <alignment horizontal="left" vertical="center" indent="1"/>
    </xf>
    <xf numFmtId="0" fontId="11" fillId="0" borderId="12" xfId="5" applyBorder="1" applyAlignment="1">
      <alignment horizontal="center" vertical="center" wrapText="1"/>
    </xf>
    <xf numFmtId="0" fontId="11" fillId="0" borderId="0" xfId="5" applyBorder="1" applyAlignment="1">
      <alignment horizontal="center" vertical="center" wrapText="1"/>
    </xf>
    <xf numFmtId="0" fontId="11" fillId="0" borderId="12" xfId="5" applyBorder="1" applyAlignment="1">
      <alignment horizontal="center" wrapText="1"/>
    </xf>
    <xf numFmtId="0" fontId="11" fillId="0" borderId="0" xfId="5" applyBorder="1" applyAlignment="1">
      <alignment horizontal="center" wrapText="1"/>
    </xf>
    <xf numFmtId="0" fontId="11" fillId="0" borderId="12" xfId="5" applyBorder="1" applyAlignment="1">
      <alignment horizontal="center" vertical="center"/>
    </xf>
    <xf numFmtId="0" fontId="11" fillId="0" borderId="0" xfId="5" applyBorder="1" applyAlignment="1">
      <alignment horizontal="center" vertical="center"/>
    </xf>
    <xf numFmtId="0" fontId="7" fillId="2" borderId="18" xfId="3" applyBorder="1" applyProtection="1">
      <alignment horizontal="left" vertical="center" indent="1"/>
    </xf>
    <xf numFmtId="0" fontId="7" fillId="2" borderId="23" xfId="3" applyBorder="1" applyProtection="1">
      <alignment horizontal="left" vertical="center" indent="1"/>
    </xf>
    <xf numFmtId="0" fontId="44" fillId="2" borderId="0" xfId="3" applyFont="1" applyBorder="1" applyAlignment="1" applyProtection="1">
      <alignment vertical="center"/>
    </xf>
    <xf numFmtId="3" fontId="0" fillId="0" borderId="0" xfId="0" applyFont="1" applyAlignment="1" applyProtection="1">
      <alignment vertical="center"/>
    </xf>
    <xf numFmtId="3" fontId="45" fillId="0" borderId="12" xfId="0" quotePrefix="1" applyFont="1" applyBorder="1" applyAlignment="1">
      <alignment horizontal="right" vertical="top"/>
    </xf>
    <xf numFmtId="3" fontId="45" fillId="0" borderId="12" xfId="0" applyFont="1" applyBorder="1" applyAlignment="1">
      <alignment horizontal="right" vertical="top"/>
    </xf>
    <xf numFmtId="3" fontId="45" fillId="0" borderId="0" xfId="0" applyFont="1" applyBorder="1" applyAlignment="1">
      <alignment horizontal="right" vertical="center"/>
    </xf>
    <xf numFmtId="3" fontId="43" fillId="0" borderId="0" xfId="3148" applyAlignment="1" applyProtection="1">
      <alignment vertical="center"/>
    </xf>
    <xf numFmtId="172" fontId="8" fillId="0" borderId="0" xfId="3149" applyFont="1" applyAlignment="1">
      <alignment horizontal="right" vertical="center"/>
    </xf>
    <xf numFmtId="3" fontId="0" fillId="0" borderId="0" xfId="0" applyAlignment="1" applyProtection="1">
      <alignment horizontal="left" vertical="center"/>
    </xf>
    <xf numFmtId="3" fontId="46" fillId="0" borderId="0" xfId="0" applyFont="1" applyAlignment="1" applyProtection="1">
      <alignment vertical="center"/>
    </xf>
    <xf numFmtId="0" fontId="27" fillId="0" borderId="0" xfId="54" applyAlignment="1">
      <alignment horizontal="center" vertical="top" wrapText="1"/>
    </xf>
    <xf numFmtId="3" fontId="43" fillId="0" borderId="0" xfId="3148" applyAlignment="1" applyProtection="1">
      <alignment horizontal="left" vertical="center"/>
    </xf>
    <xf numFmtId="0" fontId="27" fillId="0" borderId="0" xfId="54" applyFont="1" applyAlignment="1">
      <alignment horizontal="left" vertical="top" wrapText="1"/>
    </xf>
    <xf numFmtId="0" fontId="47" fillId="0" borderId="0" xfId="54" applyFont="1">
      <alignment vertical="top" wrapText="1"/>
    </xf>
    <xf numFmtId="3" fontId="48" fillId="0" borderId="0" xfId="0" applyFont="1" applyAlignment="1" applyProtection="1">
      <alignment vertical="center"/>
    </xf>
    <xf numFmtId="0" fontId="43" fillId="0" borderId="0" xfId="3148" applyNumberFormat="1" applyAlignment="1">
      <alignment vertical="top" wrapText="1"/>
    </xf>
    <xf numFmtId="3" fontId="0" fillId="0" borderId="0" xfId="0" applyBorder="1" applyAlignment="1" applyProtection="1">
      <alignment vertical="center"/>
    </xf>
    <xf numFmtId="3" fontId="49" fillId="0" borderId="0" xfId="0" applyFont="1" applyAlignment="1">
      <alignment vertical="top" wrapText="1"/>
    </xf>
    <xf numFmtId="0" fontId="11" fillId="0" borderId="3" xfId="5" applyBorder="1" applyAlignment="1">
      <alignment horizontal="left" vertical="center"/>
    </xf>
    <xf numFmtId="0" fontId="11" fillId="0" borderId="3" xfId="5" applyBorder="1" applyAlignment="1">
      <alignment horizontal="center" vertical="center"/>
    </xf>
    <xf numFmtId="0" fontId="11" fillId="0" borderId="24" xfId="5" applyBorder="1" applyAlignment="1">
      <alignment horizontal="center" vertical="center"/>
    </xf>
    <xf numFmtId="3" fontId="43" fillId="0" borderId="0" xfId="3148" applyAlignment="1">
      <alignment vertical="top" wrapText="1"/>
    </xf>
    <xf numFmtId="0" fontId="43" fillId="0" borderId="0" xfId="3148" applyNumberFormat="1" applyAlignment="1">
      <alignment horizontal="left" vertical="top" wrapText="1"/>
    </xf>
    <xf numFmtId="0" fontId="25" fillId="0" borderId="25" xfId="49" applyBorder="1" applyAlignment="1">
      <alignment horizontal="center" vertical="center"/>
    </xf>
    <xf numFmtId="0" fontId="25" fillId="0" borderId="0" xfId="49" applyBorder="1" applyAlignment="1">
      <alignment horizontal="center" vertical="center"/>
    </xf>
    <xf numFmtId="3" fontId="9" fillId="36" borderId="1" xfId="1" applyAlignment="1">
      <alignment horizontal="left" vertical="center"/>
      <protection locked="0"/>
    </xf>
    <xf numFmtId="165" fontId="8" fillId="0" borderId="0" xfId="0" applyNumberFormat="1" applyFont="1" applyAlignment="1">
      <alignment horizontal="right" vertical="center" indent="2"/>
    </xf>
    <xf numFmtId="167" fontId="8" fillId="0" borderId="0" xfId="20" applyNumberFormat="1" applyAlignment="1">
      <alignment horizontal="right" vertical="center" indent="4"/>
    </xf>
    <xf numFmtId="3" fontId="9" fillId="36" borderId="1" xfId="1" applyBorder="1" applyAlignment="1">
      <alignment horizontal="left" vertical="center"/>
      <protection locked="0"/>
    </xf>
    <xf numFmtId="3" fontId="50" fillId="36" borderId="0" xfId="1" applyFont="1" applyBorder="1" applyAlignment="1">
      <alignment horizontal="left" vertical="center"/>
      <protection locked="0"/>
    </xf>
    <xf numFmtId="0" fontId="26" fillId="0" borderId="10" xfId="52" applyAlignment="1">
      <alignment horizontal="left" vertical="center" indent="1"/>
    </xf>
    <xf numFmtId="165" fontId="26" fillId="0" borderId="10" xfId="0" applyNumberFormat="1" applyFont="1" applyBorder="1" applyAlignment="1">
      <alignment horizontal="right" vertical="center" indent="2"/>
    </xf>
    <xf numFmtId="167" fontId="26" fillId="0" borderId="10" xfId="52" applyNumberFormat="1" applyAlignment="1">
      <alignment horizontal="right" vertical="center" indent="4"/>
    </xf>
    <xf numFmtId="0" fontId="26" fillId="0" borderId="17" xfId="52" applyBorder="1">
      <alignment horizontal="left" vertical="center" indent="1"/>
    </xf>
    <xf numFmtId="3" fontId="0" fillId="0" borderId="0" xfId="0" applyAlignment="1" applyProtection="1">
      <alignment horizontal="center" vertical="center"/>
    </xf>
    <xf numFmtId="3" fontId="0" fillId="0" borderId="0" xfId="0" applyAlignment="1" applyProtection="1">
      <alignment horizontal="left" vertical="center"/>
    </xf>
    <xf numFmtId="0" fontId="10" fillId="0" borderId="0" xfId="4" applyFill="1" applyBorder="1">
      <alignment vertical="center"/>
    </xf>
    <xf numFmtId="0" fontId="10" fillId="0" borderId="2" xfId="4" applyBorder="1">
      <alignment vertical="center"/>
    </xf>
    <xf numFmtId="0" fontId="27" fillId="0" borderId="12" xfId="54" applyBorder="1" applyAlignment="1">
      <alignment horizontal="left" vertical="top" wrapText="1"/>
    </xf>
    <xf numFmtId="0" fontId="27" fillId="0" borderId="0" xfId="54" applyBorder="1" applyAlignment="1">
      <alignment horizontal="left" vertical="top" wrapText="1"/>
    </xf>
    <xf numFmtId="0" fontId="27" fillId="0" borderId="0" xfId="54" applyBorder="1" applyAlignment="1">
      <alignment horizontal="left" vertical="top" wrapText="1"/>
    </xf>
    <xf numFmtId="0" fontId="27" fillId="0" borderId="0" xfId="54" applyBorder="1" applyAlignment="1">
      <alignment vertical="top" wrapText="1"/>
    </xf>
    <xf numFmtId="0" fontId="27" fillId="0" borderId="12" xfId="54" applyBorder="1" applyAlignment="1">
      <alignment vertical="top" wrapText="1"/>
    </xf>
    <xf numFmtId="0" fontId="27" fillId="0" borderId="0" xfId="54" applyBorder="1" applyAlignment="1">
      <alignment vertical="top" wrapText="1"/>
    </xf>
    <xf numFmtId="3" fontId="0" fillId="0" borderId="0" xfId="0" applyAlignment="1"/>
    <xf numFmtId="3" fontId="25"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51" fillId="0" borderId="0" xfId="0" applyFont="1"/>
    <xf numFmtId="3" fontId="46" fillId="0" borderId="0" xfId="0" applyFont="1"/>
    <xf numFmtId="3" fontId="49" fillId="0" borderId="0" xfId="0" applyFont="1" applyAlignment="1" applyProtection="1">
      <alignment vertical="center"/>
    </xf>
    <xf numFmtId="3" fontId="12" fillId="0" borderId="0" xfId="0" applyFont="1" applyBorder="1" applyAlignment="1">
      <alignment horizontal="center" vertical="center"/>
    </xf>
    <xf numFmtId="0" fontId="12" fillId="0" borderId="13" xfId="6" quotePrefix="1" applyBorder="1">
      <alignment horizontal="left" vertical="center" inden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2" fillId="0" borderId="2" xfId="6" quotePrefix="1" applyBorder="1">
      <alignment horizontal="left" vertical="center" indent="1"/>
    </xf>
    <xf numFmtId="0" fontId="12"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0" fontId="12"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xf numFmtId="3" fontId="8" fillId="0" borderId="0" xfId="20" quotePrefix="1" applyAlignment="1">
      <alignment horizontal="center" vertical="center"/>
    </xf>
    <xf numFmtId="0" fontId="10" fillId="0" borderId="0" xfId="4" applyBorder="1" applyAlignment="1">
      <alignment horizontal="center" vertical="center"/>
    </xf>
  </cellXfs>
  <cellStyles count="3150">
    <cellStyle name="20% - Accent1" xfId="26" builtinId="30" hidden="1"/>
    <cellStyle name="20% - Accent1" xfId="78" builtinId="30" hidden="1"/>
    <cellStyle name="20% - Accent1" xfId="120" builtinId="30" hidden="1"/>
    <cellStyle name="20% - Accent1" xfId="166" builtinId="30" hidden="1"/>
    <cellStyle name="20% - Accent1" xfId="216" builtinId="30" hidden="1"/>
    <cellStyle name="20% - Accent1" xfId="255" builtinId="30" hidden="1"/>
    <cellStyle name="20% - Accent1" xfId="303" builtinId="30" hidden="1"/>
    <cellStyle name="20% - Accent1" xfId="338" builtinId="30" hidden="1"/>
    <cellStyle name="20% - Accent1" xfId="387" builtinId="30" hidden="1"/>
    <cellStyle name="20% - Accent1" xfId="427" builtinId="30" hidden="1"/>
    <cellStyle name="20% - Accent1" xfId="464" builtinId="30" hidden="1"/>
    <cellStyle name="20% - Accent1" xfId="504" builtinId="30" hidden="1"/>
    <cellStyle name="20% - Accent1" xfId="551" builtinId="30" hidden="1"/>
    <cellStyle name="20% - Accent1" xfId="599" builtinId="30" hidden="1"/>
    <cellStyle name="20% - Accent1" xfId="638" builtinId="30" hidden="1"/>
    <cellStyle name="20% - Accent1" xfId="685" builtinId="30" hidden="1"/>
    <cellStyle name="20% - Accent1" xfId="721" builtinId="30" hidden="1"/>
    <cellStyle name="20% - Accent1" xfId="770" builtinId="30" hidden="1"/>
    <cellStyle name="20% - Accent1" xfId="809" builtinId="30" hidden="1"/>
    <cellStyle name="20% - Accent1" xfId="844" builtinId="30" hidden="1"/>
    <cellStyle name="20% - Accent1" xfId="882" builtinId="30" hidden="1"/>
    <cellStyle name="20% - Accent1" xfId="905" builtinId="30" hidden="1"/>
    <cellStyle name="20% - Accent1" xfId="935" builtinId="30" hidden="1"/>
    <cellStyle name="20% - Accent1" xfId="975" builtinId="30" hidden="1"/>
    <cellStyle name="20% - Accent1" xfId="1021" builtinId="30" hidden="1"/>
    <cellStyle name="20% - Accent1" xfId="1057" builtinId="30" hidden="1"/>
    <cellStyle name="20% - Accent1" xfId="1106" builtinId="30" hidden="1"/>
    <cellStyle name="20% - Accent1" xfId="1147" builtinId="30" hidden="1"/>
    <cellStyle name="20% - Accent1" xfId="1183" builtinId="30" hidden="1"/>
    <cellStyle name="20% - Accent1" xfId="1223" builtinId="30" hidden="1"/>
    <cellStyle name="20% - Accent1" xfId="1103" builtinId="30" hidden="1"/>
    <cellStyle name="20% - Accent1" xfId="1264" builtinId="30" hidden="1"/>
    <cellStyle name="20% - Accent1" xfId="1301" builtinId="30" hidden="1"/>
    <cellStyle name="20% - Accent1" xfId="1344" builtinId="30" hidden="1"/>
    <cellStyle name="20% - Accent1" xfId="1376" builtinId="30" hidden="1"/>
    <cellStyle name="20% - Accent1" xfId="1421" builtinId="30" hidden="1"/>
    <cellStyle name="20% - Accent1" xfId="1457" builtinId="30" hidden="1"/>
    <cellStyle name="20% - Accent1" xfId="1490" builtinId="30" hidden="1"/>
    <cellStyle name="20% - Accent1" xfId="1526" builtinId="30" hidden="1"/>
    <cellStyle name="20% - Accent1" xfId="330" builtinId="30" hidden="1"/>
    <cellStyle name="20% - Accent1" xfId="1564" builtinId="30" hidden="1"/>
    <cellStyle name="20% - Accent1" xfId="1598" builtinId="30" hidden="1"/>
    <cellStyle name="20% - Accent1" xfId="1651" builtinId="30" hidden="1"/>
    <cellStyle name="20% - Accent1" xfId="1703" builtinId="30" hidden="1"/>
    <cellStyle name="20% - Accent1" xfId="1753" builtinId="30" hidden="1"/>
    <cellStyle name="20% - Accent1" xfId="1797" builtinId="30" hidden="1"/>
    <cellStyle name="20% - Accent1" xfId="1834" builtinId="30" hidden="1"/>
    <cellStyle name="20% - Accent1" xfId="1874" builtinId="30" hidden="1"/>
    <cellStyle name="20% - Accent1" xfId="1912" builtinId="30" hidden="1"/>
    <cellStyle name="20% - Accent1" xfId="1947" builtinId="30" hidden="1"/>
    <cellStyle name="20% - Accent1" xfId="2000" builtinId="30" hidden="1"/>
    <cellStyle name="20% - Accent1" xfId="2051" builtinId="30" hidden="1"/>
    <cellStyle name="20% - Accent1" xfId="2095" builtinId="30" hidden="1"/>
    <cellStyle name="20% - Accent1" xfId="2131" builtinId="30" hidden="1"/>
    <cellStyle name="20% - Accent1" xfId="2171" builtinId="30" hidden="1"/>
    <cellStyle name="20% - Accent1" xfId="2209" builtinId="30" hidden="1"/>
    <cellStyle name="20% - Accent1" xfId="1970" builtinId="30" hidden="1"/>
    <cellStyle name="20% - Accent1" xfId="2282" builtinId="30" hidden="1"/>
    <cellStyle name="20% - Accent1" xfId="2332" builtinId="30" hidden="1"/>
    <cellStyle name="20% - Accent1" xfId="2376" builtinId="30" hidden="1"/>
    <cellStyle name="20% - Accent1" xfId="2413" builtinId="30" hidden="1"/>
    <cellStyle name="20% - Accent1" xfId="2453" builtinId="30" hidden="1"/>
    <cellStyle name="20% - Accent1" xfId="2491" builtinId="30" hidden="1"/>
    <cellStyle name="20% - Accent1" xfId="2516" builtinId="30" hidden="1"/>
    <cellStyle name="20% - Accent1" xfId="2566" builtinId="30" hidden="1"/>
    <cellStyle name="20% - Accent1" xfId="2615" builtinId="30" hidden="1"/>
    <cellStyle name="20% - Accent1" xfId="2657" builtinId="30" hidden="1"/>
    <cellStyle name="20% - Accent1" xfId="2693" builtinId="30" hidden="1"/>
    <cellStyle name="20% - Accent1" xfId="2733" builtinId="30" hidden="1"/>
    <cellStyle name="20% - Accent1" xfId="2771" builtinId="30" hidden="1"/>
    <cellStyle name="20% - Accent1" xfId="2589" builtinId="30" hidden="1"/>
    <cellStyle name="20% - Accent1" xfId="2830" builtinId="30" hidden="1"/>
    <cellStyle name="20% - Accent1" xfId="2878" builtinId="30" hidden="1"/>
    <cellStyle name="20% - Accent1" xfId="2921" builtinId="30" hidden="1"/>
    <cellStyle name="20% - Accent1" xfId="2958" builtinId="30" hidden="1"/>
    <cellStyle name="20% - Accent1" xfId="2998" builtinId="30" hidden="1"/>
    <cellStyle name="20% - Accent1" xfId="3036" builtinId="30" hidden="1"/>
    <cellStyle name="20% - Accent1" xfId="3079" builtinId="30" hidden="1"/>
    <cellStyle name="20% - Accent1" xfId="3125" builtinId="30" hidden="1"/>
    <cellStyle name="20% - Accent2" xfId="30" builtinId="34" hidden="1"/>
    <cellStyle name="20% - Accent2" xfId="82" builtinId="34" hidden="1"/>
    <cellStyle name="20% - Accent2" xfId="124" builtinId="34" hidden="1"/>
    <cellStyle name="20% - Accent2" xfId="170" builtinId="34" hidden="1"/>
    <cellStyle name="20% - Accent2" xfId="220" builtinId="34" hidden="1"/>
    <cellStyle name="20% - Accent2" xfId="259" builtinId="34" hidden="1"/>
    <cellStyle name="20% - Accent2" xfId="307" builtinId="34" hidden="1"/>
    <cellStyle name="20% - Accent2" xfId="342" builtinId="34" hidden="1"/>
    <cellStyle name="20% - Accent2" xfId="391" builtinId="34" hidden="1"/>
    <cellStyle name="20% - Accent2" xfId="431" builtinId="34" hidden="1"/>
    <cellStyle name="20% - Accent2" xfId="468" builtinId="34" hidden="1"/>
    <cellStyle name="20% - Accent2" xfId="508" builtinId="34" hidden="1"/>
    <cellStyle name="20% - Accent2" xfId="555" builtinId="34" hidden="1"/>
    <cellStyle name="20% - Accent2" xfId="603" builtinId="34" hidden="1"/>
    <cellStyle name="20% - Accent2" xfId="642" builtinId="34" hidden="1"/>
    <cellStyle name="20% - Accent2" xfId="689" builtinId="34" hidden="1"/>
    <cellStyle name="20% - Accent2" xfId="725" builtinId="34" hidden="1"/>
    <cellStyle name="20% - Accent2" xfId="774" builtinId="34" hidden="1"/>
    <cellStyle name="20% - Accent2" xfId="813" builtinId="34" hidden="1"/>
    <cellStyle name="20% - Accent2" xfId="848" builtinId="34" hidden="1"/>
    <cellStyle name="20% - Accent2" xfId="886" builtinId="34" hidden="1"/>
    <cellStyle name="20% - Accent2" xfId="837" builtinId="34" hidden="1"/>
    <cellStyle name="20% - Accent2" xfId="939" builtinId="34" hidden="1"/>
    <cellStyle name="20% - Accent2" xfId="979" builtinId="34" hidden="1"/>
    <cellStyle name="20% - Accent2" xfId="1025" builtinId="34" hidden="1"/>
    <cellStyle name="20% - Accent2" xfId="1061" builtinId="34" hidden="1"/>
    <cellStyle name="20% - Accent2" xfId="1110" builtinId="34" hidden="1"/>
    <cellStyle name="20% - Accent2" xfId="1151" builtinId="34" hidden="1"/>
    <cellStyle name="20% - Accent2" xfId="1187" builtinId="34" hidden="1"/>
    <cellStyle name="20% - Accent2" xfId="1227" builtinId="34" hidden="1"/>
    <cellStyle name="20% - Accent2" xfId="1018" builtinId="34" hidden="1"/>
    <cellStyle name="20% - Accent2" xfId="1268" builtinId="34" hidden="1"/>
    <cellStyle name="20% - Accent2" xfId="1305" builtinId="34" hidden="1"/>
    <cellStyle name="20% - Accent2" xfId="1348" builtinId="34" hidden="1"/>
    <cellStyle name="20% - Accent2" xfId="1380" builtinId="34" hidden="1"/>
    <cellStyle name="20% - Accent2" xfId="1425" builtinId="34" hidden="1"/>
    <cellStyle name="20% - Accent2" xfId="1461" builtinId="34" hidden="1"/>
    <cellStyle name="20% - Accent2" xfId="1494" builtinId="34" hidden="1"/>
    <cellStyle name="20% - Accent2" xfId="1530" builtinId="34" hidden="1"/>
    <cellStyle name="20% - Accent2" xfId="191" builtinId="34" hidden="1"/>
    <cellStyle name="20% - Accent2" xfId="1568" builtinId="34" hidden="1"/>
    <cellStyle name="20% - Accent2" xfId="1602" builtinId="34" hidden="1"/>
    <cellStyle name="20% - Accent2" xfId="1655" builtinId="34" hidden="1"/>
    <cellStyle name="20% - Accent2" xfId="1707" builtinId="34" hidden="1"/>
    <cellStyle name="20% - Accent2" xfId="1757" builtinId="34" hidden="1"/>
    <cellStyle name="20% - Accent2" xfId="1801" builtinId="34" hidden="1"/>
    <cellStyle name="20% - Accent2" xfId="1838" builtinId="34" hidden="1"/>
    <cellStyle name="20% - Accent2" xfId="1878" builtinId="34" hidden="1"/>
    <cellStyle name="20% - Accent2" xfId="1916" builtinId="34" hidden="1"/>
    <cellStyle name="20% - Accent2" xfId="1951" builtinId="34" hidden="1"/>
    <cellStyle name="20% - Accent2" xfId="2004" builtinId="34" hidden="1"/>
    <cellStyle name="20% - Accent2" xfId="2055" builtinId="34" hidden="1"/>
    <cellStyle name="20% - Accent2" xfId="2099" builtinId="34" hidden="1"/>
    <cellStyle name="20% - Accent2" xfId="2135" builtinId="34" hidden="1"/>
    <cellStyle name="20% - Accent2" xfId="2175" builtinId="34" hidden="1"/>
    <cellStyle name="20% - Accent2" xfId="2213" builtinId="34" hidden="1"/>
    <cellStyle name="20% - Accent2" xfId="1941" builtinId="34" hidden="1"/>
    <cellStyle name="20% - Accent2" xfId="2286" builtinId="34" hidden="1"/>
    <cellStyle name="20% - Accent2" xfId="2336" builtinId="34" hidden="1"/>
    <cellStyle name="20% - Accent2" xfId="2380" builtinId="34" hidden="1"/>
    <cellStyle name="20% - Accent2" xfId="2417" builtinId="34" hidden="1"/>
    <cellStyle name="20% - Accent2" xfId="2457" builtinId="34" hidden="1"/>
    <cellStyle name="20% - Accent2" xfId="2495" builtinId="34" hidden="1"/>
    <cellStyle name="20% - Accent2" xfId="2520" builtinId="34" hidden="1"/>
    <cellStyle name="20% - Accent2" xfId="2570" builtinId="34" hidden="1"/>
    <cellStyle name="20% - Accent2" xfId="2619" builtinId="34" hidden="1"/>
    <cellStyle name="20% - Accent2" xfId="2661" builtinId="34" hidden="1"/>
    <cellStyle name="20% - Accent2" xfId="2697" builtinId="34" hidden="1"/>
    <cellStyle name="20% - Accent2" xfId="2737" builtinId="34" hidden="1"/>
    <cellStyle name="20% - Accent2" xfId="2775" builtinId="34" hidden="1"/>
    <cellStyle name="20% - Accent2" xfId="2262" builtinId="34" hidden="1"/>
    <cellStyle name="20% - Accent2" xfId="2834" builtinId="34" hidden="1"/>
    <cellStyle name="20% - Accent2" xfId="2882" builtinId="34" hidden="1"/>
    <cellStyle name="20% - Accent2" xfId="2925" builtinId="34" hidden="1"/>
    <cellStyle name="20% - Accent2" xfId="2962" builtinId="34" hidden="1"/>
    <cellStyle name="20% - Accent2" xfId="3002" builtinId="34" hidden="1"/>
    <cellStyle name="20% - Accent2" xfId="3040" builtinId="34" hidden="1"/>
    <cellStyle name="20% - Accent2" xfId="3083" builtinId="34" hidden="1"/>
    <cellStyle name="20% - Accent2" xfId="3129" builtinId="34" hidden="1"/>
    <cellStyle name="20% - Accent3" xfId="34" builtinId="38" hidden="1"/>
    <cellStyle name="20% - Accent3" xfId="86" builtinId="38" hidden="1"/>
    <cellStyle name="20% - Accent3" xfId="128" builtinId="38" hidden="1"/>
    <cellStyle name="20% - Accent3" xfId="174" builtinId="38" hidden="1"/>
    <cellStyle name="20% - Accent3" xfId="224" builtinId="38" hidden="1"/>
    <cellStyle name="20% - Accent3" xfId="263" builtinId="38" hidden="1"/>
    <cellStyle name="20% - Accent3" xfId="311" builtinId="38" hidden="1"/>
    <cellStyle name="20% - Accent3" xfId="346" builtinId="38" hidden="1"/>
    <cellStyle name="20% - Accent3" xfId="395" builtinId="38" hidden="1"/>
    <cellStyle name="20% - Accent3" xfId="435" builtinId="38" hidden="1"/>
    <cellStyle name="20% - Accent3" xfId="472" builtinId="38" hidden="1"/>
    <cellStyle name="20% - Accent3" xfId="512" builtinId="38" hidden="1"/>
    <cellStyle name="20% - Accent3" xfId="559" builtinId="38" hidden="1"/>
    <cellStyle name="20% - Accent3" xfId="607" builtinId="38" hidden="1"/>
    <cellStyle name="20% - Accent3" xfId="646" builtinId="38" hidden="1"/>
    <cellStyle name="20% - Accent3" xfId="693" builtinId="38" hidden="1"/>
    <cellStyle name="20% - Accent3" xfId="729" builtinId="38" hidden="1"/>
    <cellStyle name="20% - Accent3" xfId="778" builtinId="38" hidden="1"/>
    <cellStyle name="20% - Accent3" xfId="817" builtinId="38" hidden="1"/>
    <cellStyle name="20% - Accent3" xfId="852" builtinId="38" hidden="1"/>
    <cellStyle name="20% - Accent3" xfId="890" builtinId="38" hidden="1"/>
    <cellStyle name="20% - Accent3" xfId="575" builtinId="38" hidden="1"/>
    <cellStyle name="20% - Accent3" xfId="943" builtinId="38" hidden="1"/>
    <cellStyle name="20% - Accent3" xfId="983" builtinId="38" hidden="1"/>
    <cellStyle name="20% - Accent3" xfId="1029" builtinId="38" hidden="1"/>
    <cellStyle name="20% - Accent3" xfId="1065" builtinId="38" hidden="1"/>
    <cellStyle name="20% - Accent3" xfId="1114" builtinId="38" hidden="1"/>
    <cellStyle name="20% - Accent3" xfId="1155" builtinId="38" hidden="1"/>
    <cellStyle name="20% - Accent3" xfId="1191" builtinId="38" hidden="1"/>
    <cellStyle name="20% - Accent3" xfId="1231" builtinId="38" hidden="1"/>
    <cellStyle name="20% - Accent3" xfId="1054" builtinId="38" hidden="1"/>
    <cellStyle name="20% - Accent3" xfId="1272" builtinId="38" hidden="1"/>
    <cellStyle name="20% - Accent3" xfId="1309" builtinId="38" hidden="1"/>
    <cellStyle name="20% - Accent3" xfId="1352" builtinId="38" hidden="1"/>
    <cellStyle name="20% - Accent3" xfId="1384" builtinId="38" hidden="1"/>
    <cellStyle name="20% - Accent3" xfId="1429" builtinId="38" hidden="1"/>
    <cellStyle name="20% - Accent3" xfId="1465" builtinId="38" hidden="1"/>
    <cellStyle name="20% - Accent3" xfId="1498" builtinId="38" hidden="1"/>
    <cellStyle name="20% - Accent3" xfId="1534" builtinId="38" hidden="1"/>
    <cellStyle name="20% - Accent3" xfId="384" builtinId="38" hidden="1"/>
    <cellStyle name="20% - Accent3" xfId="1572" builtinId="38" hidden="1"/>
    <cellStyle name="20% - Accent3" xfId="1606" builtinId="38" hidden="1"/>
    <cellStyle name="20% - Accent3" xfId="1659" builtinId="38" hidden="1"/>
    <cellStyle name="20% - Accent3" xfId="1711" builtinId="38" hidden="1"/>
    <cellStyle name="20% - Accent3" xfId="1761" builtinId="38" hidden="1"/>
    <cellStyle name="20% - Accent3" xfId="1805" builtinId="38" hidden="1"/>
    <cellStyle name="20% - Accent3" xfId="1842" builtinId="38" hidden="1"/>
    <cellStyle name="20% - Accent3" xfId="1882" builtinId="38" hidden="1"/>
    <cellStyle name="20% - Accent3" xfId="1920" builtinId="38" hidden="1"/>
    <cellStyle name="20% - Accent3" xfId="1955" builtinId="38" hidden="1"/>
    <cellStyle name="20% - Accent3" xfId="2008" builtinId="38" hidden="1"/>
    <cellStyle name="20% - Accent3" xfId="2059" builtinId="38" hidden="1"/>
    <cellStyle name="20% - Accent3" xfId="2103" builtinId="38" hidden="1"/>
    <cellStyle name="20% - Accent3" xfId="2139" builtinId="38" hidden="1"/>
    <cellStyle name="20% - Accent3" xfId="2179" builtinId="38" hidden="1"/>
    <cellStyle name="20% - Accent3" xfId="2217" builtinId="38" hidden="1"/>
    <cellStyle name="20% - Accent3" xfId="2237" builtinId="38" hidden="1"/>
    <cellStyle name="20% - Accent3" xfId="2290" builtinId="38" hidden="1"/>
    <cellStyle name="20% - Accent3" xfId="2340" builtinId="38" hidden="1"/>
    <cellStyle name="20% - Accent3" xfId="2384" builtinId="38" hidden="1"/>
    <cellStyle name="20% - Accent3" xfId="2421" builtinId="38" hidden="1"/>
    <cellStyle name="20% - Accent3" xfId="2461" builtinId="38" hidden="1"/>
    <cellStyle name="20% - Accent3" xfId="2499" builtinId="38" hidden="1"/>
    <cellStyle name="20% - Accent3" xfId="2524" builtinId="38" hidden="1"/>
    <cellStyle name="20% - Accent3" xfId="2574" builtinId="38" hidden="1"/>
    <cellStyle name="20% - Accent3" xfId="2623" builtinId="38" hidden="1"/>
    <cellStyle name="20% - Accent3" xfId="2665" builtinId="38" hidden="1"/>
    <cellStyle name="20% - Accent3" xfId="2701" builtinId="38" hidden="1"/>
    <cellStyle name="20% - Accent3" xfId="2741" builtinId="38" hidden="1"/>
    <cellStyle name="20% - Accent3" xfId="2779" builtinId="38" hidden="1"/>
    <cellStyle name="20% - Accent3" xfId="2798" builtinId="38" hidden="1"/>
    <cellStyle name="20% - Accent3" xfId="2838" builtinId="38" hidden="1"/>
    <cellStyle name="20% - Accent3" xfId="2886" builtinId="38" hidden="1"/>
    <cellStyle name="20% - Accent3" xfId="2929" builtinId="38" hidden="1"/>
    <cellStyle name="20% - Accent3" xfId="2966" builtinId="38" hidden="1"/>
    <cellStyle name="20% - Accent3" xfId="3006" builtinId="38" hidden="1"/>
    <cellStyle name="20% - Accent3" xfId="3044" builtinId="38" hidden="1"/>
    <cellStyle name="20% - Accent3" xfId="3087" builtinId="38" hidden="1"/>
    <cellStyle name="20% - Accent3" xfId="3133" builtinId="38" hidden="1"/>
    <cellStyle name="20% - Accent4" xfId="38" builtinId="42" hidden="1"/>
    <cellStyle name="20% - Accent4" xfId="90" builtinId="42" hidden="1"/>
    <cellStyle name="20% - Accent4" xfId="132" builtinId="42" hidden="1"/>
    <cellStyle name="20% - Accent4" xfId="178" builtinId="42" hidden="1"/>
    <cellStyle name="20% - Accent4" xfId="228" builtinId="42" hidden="1"/>
    <cellStyle name="20% - Accent4" xfId="267" builtinId="42" hidden="1"/>
    <cellStyle name="20% - Accent4" xfId="315" builtinId="42" hidden="1"/>
    <cellStyle name="20% - Accent4" xfId="350" builtinId="42" hidden="1"/>
    <cellStyle name="20% - Accent4" xfId="399" builtinId="42" hidden="1"/>
    <cellStyle name="20% - Accent4" xfId="439" builtinId="42" hidden="1"/>
    <cellStyle name="20% - Accent4" xfId="476" builtinId="42" hidden="1"/>
    <cellStyle name="20% - Accent4" xfId="516" builtinId="42" hidden="1"/>
    <cellStyle name="20% - Accent4" xfId="563" builtinId="42" hidden="1"/>
    <cellStyle name="20% - Accent4" xfId="611" builtinId="42" hidden="1"/>
    <cellStyle name="20% - Accent4" xfId="650" builtinId="42" hidden="1"/>
    <cellStyle name="20% - Accent4" xfId="697" builtinId="42" hidden="1"/>
    <cellStyle name="20% - Accent4" xfId="733" builtinId="42" hidden="1"/>
    <cellStyle name="20% - Accent4" xfId="782" builtinId="42" hidden="1"/>
    <cellStyle name="20% - Accent4" xfId="821" builtinId="42" hidden="1"/>
    <cellStyle name="20% - Accent4" xfId="856" builtinId="42" hidden="1"/>
    <cellStyle name="20% - Accent4" xfId="894" builtinId="42" hidden="1"/>
    <cellStyle name="20% - Accent4" xfId="536" builtinId="42" hidden="1"/>
    <cellStyle name="20% - Accent4" xfId="947" builtinId="42" hidden="1"/>
    <cellStyle name="20% - Accent4" xfId="987" builtinId="42" hidden="1"/>
    <cellStyle name="20% - Accent4" xfId="1033" builtinId="42" hidden="1"/>
    <cellStyle name="20% - Accent4" xfId="1069" builtinId="42" hidden="1"/>
    <cellStyle name="20% - Accent4" xfId="1118" builtinId="42" hidden="1"/>
    <cellStyle name="20% - Accent4" xfId="1159" builtinId="42" hidden="1"/>
    <cellStyle name="20% - Accent4" xfId="1195" builtinId="42" hidden="1"/>
    <cellStyle name="20% - Accent4" xfId="1235" builtinId="42" hidden="1"/>
    <cellStyle name="20% - Accent4" xfId="972" builtinId="42" hidden="1"/>
    <cellStyle name="20% - Accent4" xfId="1276" builtinId="42" hidden="1"/>
    <cellStyle name="20% - Accent4" xfId="1313" builtinId="42" hidden="1"/>
    <cellStyle name="20% - Accent4" xfId="1356" builtinId="42" hidden="1"/>
    <cellStyle name="20% - Accent4" xfId="1388" builtinId="42" hidden="1"/>
    <cellStyle name="20% - Accent4" xfId="1433" builtinId="42" hidden="1"/>
    <cellStyle name="20% - Accent4" xfId="1469" builtinId="42" hidden="1"/>
    <cellStyle name="20% - Accent4" xfId="1502" builtinId="42" hidden="1"/>
    <cellStyle name="20% - Accent4" xfId="1538" builtinId="42" hidden="1"/>
    <cellStyle name="20% - Accent4" xfId="461" builtinId="42" hidden="1"/>
    <cellStyle name="20% - Accent4" xfId="1576" builtinId="42" hidden="1"/>
    <cellStyle name="20% - Accent4" xfId="1610" builtinId="42" hidden="1"/>
    <cellStyle name="20% - Accent4" xfId="1663" builtinId="42" hidden="1"/>
    <cellStyle name="20% - Accent4" xfId="1715" builtinId="42" hidden="1"/>
    <cellStyle name="20% - Accent4" xfId="1765" builtinId="42" hidden="1"/>
    <cellStyle name="20% - Accent4" xfId="1809" builtinId="42" hidden="1"/>
    <cellStyle name="20% - Accent4" xfId="1846" builtinId="42" hidden="1"/>
    <cellStyle name="20% - Accent4" xfId="1886" builtinId="42" hidden="1"/>
    <cellStyle name="20% - Accent4" xfId="1924" builtinId="42" hidden="1"/>
    <cellStyle name="20% - Accent4" xfId="1959" builtinId="42" hidden="1"/>
    <cellStyle name="20% - Accent4" xfId="2012" builtinId="42" hidden="1"/>
    <cellStyle name="20% - Accent4" xfId="2063" builtinId="42" hidden="1"/>
    <cellStyle name="20% - Accent4" xfId="2107" builtinId="42" hidden="1"/>
    <cellStyle name="20% - Accent4" xfId="2143" builtinId="42" hidden="1"/>
    <cellStyle name="20% - Accent4" xfId="2183" builtinId="42" hidden="1"/>
    <cellStyle name="20% - Accent4" xfId="2221" builtinId="42" hidden="1"/>
    <cellStyle name="20% - Accent4" xfId="2241" builtinId="42" hidden="1"/>
    <cellStyle name="20% - Accent4" xfId="2294" builtinId="42" hidden="1"/>
    <cellStyle name="20% - Accent4" xfId="2344" builtinId="42" hidden="1"/>
    <cellStyle name="20% - Accent4" xfId="2388" builtinId="42" hidden="1"/>
    <cellStyle name="20% - Accent4" xfId="2425" builtinId="42" hidden="1"/>
    <cellStyle name="20% - Accent4" xfId="2465" builtinId="42" hidden="1"/>
    <cellStyle name="20% - Accent4" xfId="2503" builtinId="42" hidden="1"/>
    <cellStyle name="20% - Accent4" xfId="2528" builtinId="42" hidden="1"/>
    <cellStyle name="20% - Accent4" xfId="2578" builtinId="42" hidden="1"/>
    <cellStyle name="20% - Accent4" xfId="2627" builtinId="42" hidden="1"/>
    <cellStyle name="20% - Accent4" xfId="2669" builtinId="42" hidden="1"/>
    <cellStyle name="20% - Accent4" xfId="2705" builtinId="42" hidden="1"/>
    <cellStyle name="20% - Accent4" xfId="2745" builtinId="42" hidden="1"/>
    <cellStyle name="20% - Accent4" xfId="2783" builtinId="42" hidden="1"/>
    <cellStyle name="20% - Accent4" xfId="2802" builtinId="42" hidden="1"/>
    <cellStyle name="20% - Accent4" xfId="2842" builtinId="42" hidden="1"/>
    <cellStyle name="20% - Accent4" xfId="2890" builtinId="42" hidden="1"/>
    <cellStyle name="20% - Accent4" xfId="2933" builtinId="42" hidden="1"/>
    <cellStyle name="20% - Accent4" xfId="2970" builtinId="42" hidden="1"/>
    <cellStyle name="20% - Accent4" xfId="3010" builtinId="42" hidden="1"/>
    <cellStyle name="20% - Accent4" xfId="3048" builtinId="42" hidden="1"/>
    <cellStyle name="20% - Accent4" xfId="3091" builtinId="42" hidden="1"/>
    <cellStyle name="20% - Accent4" xfId="3137" builtinId="42" hidden="1"/>
    <cellStyle name="20% - Accent5" xfId="42" builtinId="46" hidden="1"/>
    <cellStyle name="20% - Accent5" xfId="94" builtinId="46" hidden="1"/>
    <cellStyle name="20% - Accent5" xfId="136" builtinId="46" hidden="1"/>
    <cellStyle name="20% - Accent5" xfId="182" builtinId="46" hidden="1"/>
    <cellStyle name="20% - Accent5" xfId="232" builtinId="46" hidden="1"/>
    <cellStyle name="20% - Accent5" xfId="271" builtinId="46" hidden="1"/>
    <cellStyle name="20% - Accent5" xfId="319" builtinId="46" hidden="1"/>
    <cellStyle name="20% - Accent5" xfId="354" builtinId="46" hidden="1"/>
    <cellStyle name="20% - Accent5" xfId="403" builtinId="46" hidden="1"/>
    <cellStyle name="20% - Accent5" xfId="443" builtinId="46" hidden="1"/>
    <cellStyle name="20% - Accent5" xfId="480" builtinId="46" hidden="1"/>
    <cellStyle name="20% - Accent5" xfId="520" builtinId="46" hidden="1"/>
    <cellStyle name="20% - Accent5" xfId="567" builtinId="46" hidden="1"/>
    <cellStyle name="20% - Accent5" xfId="615" builtinId="46" hidden="1"/>
    <cellStyle name="20% - Accent5" xfId="654" builtinId="46" hidden="1"/>
    <cellStyle name="20% - Accent5" xfId="701" builtinId="46" hidden="1"/>
    <cellStyle name="20% - Accent5" xfId="737" builtinId="46" hidden="1"/>
    <cellStyle name="20% - Accent5" xfId="786" builtinId="46" hidden="1"/>
    <cellStyle name="20% - Accent5" xfId="825" builtinId="46" hidden="1"/>
    <cellStyle name="20% - Accent5" xfId="860" builtinId="46" hidden="1"/>
    <cellStyle name="20% - Accent5" xfId="898" builtinId="46" hidden="1"/>
    <cellStyle name="20% - Accent5" xfId="530" builtinId="46" hidden="1"/>
    <cellStyle name="20% - Accent5" xfId="951" builtinId="46" hidden="1"/>
    <cellStyle name="20% - Accent5" xfId="991" builtinId="46" hidden="1"/>
    <cellStyle name="20% - Accent5" xfId="1037" builtinId="46" hidden="1"/>
    <cellStyle name="20% - Accent5" xfId="1073" builtinId="46" hidden="1"/>
    <cellStyle name="20% - Accent5" xfId="1122" builtinId="46" hidden="1"/>
    <cellStyle name="20% - Accent5" xfId="1163" builtinId="46" hidden="1"/>
    <cellStyle name="20% - Accent5" xfId="1199" builtinId="46" hidden="1"/>
    <cellStyle name="20% - Accent5" xfId="1239" builtinId="46" hidden="1"/>
    <cellStyle name="20% - Accent5" xfId="1220" builtinId="46" hidden="1"/>
    <cellStyle name="20% - Accent5" xfId="1280" builtinId="46" hidden="1"/>
    <cellStyle name="20% - Accent5" xfId="1317" builtinId="46" hidden="1"/>
    <cellStyle name="20% - Accent5" xfId="1360" builtinId="46" hidden="1"/>
    <cellStyle name="20% - Accent5" xfId="1392" builtinId="46" hidden="1"/>
    <cellStyle name="20% - Accent5" xfId="1437" builtinId="46" hidden="1"/>
    <cellStyle name="20% - Accent5" xfId="1473" builtinId="46" hidden="1"/>
    <cellStyle name="20% - Accent5" xfId="1506" builtinId="46" hidden="1"/>
    <cellStyle name="20% - Accent5" xfId="1542" builtinId="46" hidden="1"/>
    <cellStyle name="20% - Accent5" xfId="152" builtinId="46" hidden="1"/>
    <cellStyle name="20% - Accent5" xfId="1580" builtinId="46" hidden="1"/>
    <cellStyle name="20% - Accent5" xfId="1614" builtinId="46" hidden="1"/>
    <cellStyle name="20% - Accent5" xfId="1667" builtinId="46" hidden="1"/>
    <cellStyle name="20% - Accent5" xfId="1719" builtinId="46" hidden="1"/>
    <cellStyle name="20% - Accent5" xfId="1769" builtinId="46" hidden="1"/>
    <cellStyle name="20% - Accent5" xfId="1813" builtinId="46" hidden="1"/>
    <cellStyle name="20% - Accent5" xfId="1850" builtinId="46" hidden="1"/>
    <cellStyle name="20% - Accent5" xfId="1890" builtinId="46" hidden="1"/>
    <cellStyle name="20% - Accent5" xfId="1928" builtinId="46" hidden="1"/>
    <cellStyle name="20% - Accent5" xfId="1963" builtinId="46" hidden="1"/>
    <cellStyle name="20% - Accent5" xfId="2016" builtinId="46" hidden="1"/>
    <cellStyle name="20% - Accent5" xfId="2067" builtinId="46" hidden="1"/>
    <cellStyle name="20% - Accent5" xfId="2111" builtinId="46" hidden="1"/>
    <cellStyle name="20% - Accent5" xfId="2147" builtinId="46" hidden="1"/>
    <cellStyle name="20% - Accent5" xfId="2187" builtinId="46" hidden="1"/>
    <cellStyle name="20% - Accent5" xfId="2225" builtinId="46" hidden="1"/>
    <cellStyle name="20% - Accent5" xfId="2245" builtinId="46" hidden="1"/>
    <cellStyle name="20% - Accent5" xfId="2298" builtinId="46" hidden="1"/>
    <cellStyle name="20% - Accent5" xfId="2348" builtinId="46" hidden="1"/>
    <cellStyle name="20% - Accent5" xfId="2392" builtinId="46" hidden="1"/>
    <cellStyle name="20% - Accent5" xfId="2429" builtinId="46" hidden="1"/>
    <cellStyle name="20% - Accent5" xfId="2469" builtinId="46" hidden="1"/>
    <cellStyle name="20% - Accent5" xfId="2507" builtinId="46" hidden="1"/>
    <cellStyle name="20% - Accent5" xfId="2532" builtinId="46" hidden="1"/>
    <cellStyle name="20% - Accent5" xfId="2582" builtinId="46" hidden="1"/>
    <cellStyle name="20% - Accent5" xfId="2631" builtinId="46" hidden="1"/>
    <cellStyle name="20% - Accent5" xfId="2673" builtinId="46" hidden="1"/>
    <cellStyle name="20% - Accent5" xfId="2709" builtinId="46" hidden="1"/>
    <cellStyle name="20% - Accent5" xfId="2749" builtinId="46" hidden="1"/>
    <cellStyle name="20% - Accent5" xfId="2787" builtinId="46" hidden="1"/>
    <cellStyle name="20% - Accent5" xfId="2806" builtinId="46" hidden="1"/>
    <cellStyle name="20% - Accent5" xfId="2846" builtinId="46" hidden="1"/>
    <cellStyle name="20% - Accent5" xfId="2894" builtinId="46" hidden="1"/>
    <cellStyle name="20% - Accent5" xfId="2937" builtinId="46" hidden="1"/>
    <cellStyle name="20% - Accent5" xfId="2974" builtinId="46" hidden="1"/>
    <cellStyle name="20% - Accent5" xfId="3014" builtinId="46" hidden="1"/>
    <cellStyle name="20% - Accent5" xfId="3052" builtinId="46" hidden="1"/>
    <cellStyle name="20% - Accent5" xfId="3095" builtinId="46" hidden="1"/>
    <cellStyle name="20% - Accent5" xfId="3141" builtinId="46" hidden="1"/>
    <cellStyle name="20% - Accent6" xfId="46" builtinId="50" hidden="1"/>
    <cellStyle name="20% - Accent6" xfId="98" builtinId="50" hidden="1"/>
    <cellStyle name="20% - Accent6" xfId="140" builtinId="50" hidden="1"/>
    <cellStyle name="20% - Accent6" xfId="186" builtinId="50" hidden="1"/>
    <cellStyle name="20% - Accent6" xfId="236" builtinId="50" hidden="1"/>
    <cellStyle name="20% - Accent6" xfId="275" builtinId="50" hidden="1"/>
    <cellStyle name="20% - Accent6" xfId="323" builtinId="50" hidden="1"/>
    <cellStyle name="20% - Accent6" xfId="358" builtinId="50" hidden="1"/>
    <cellStyle name="20% - Accent6" xfId="407" builtinId="50" hidden="1"/>
    <cellStyle name="20% - Accent6" xfId="447" builtinId="50" hidden="1"/>
    <cellStyle name="20% - Accent6" xfId="484" builtinId="50" hidden="1"/>
    <cellStyle name="20% - Accent6" xfId="524" builtinId="50" hidden="1"/>
    <cellStyle name="20% - Accent6" xfId="571" builtinId="50" hidden="1"/>
    <cellStyle name="20% - Accent6" xfId="619" builtinId="50" hidden="1"/>
    <cellStyle name="20% - Accent6" xfId="658" builtinId="50" hidden="1"/>
    <cellStyle name="20% - Accent6" xfId="705" builtinId="50" hidden="1"/>
    <cellStyle name="20% - Accent6" xfId="741" builtinId="50" hidden="1"/>
    <cellStyle name="20% - Accent6" xfId="790" builtinId="50" hidden="1"/>
    <cellStyle name="20% - Accent6" xfId="829" builtinId="50" hidden="1"/>
    <cellStyle name="20% - Accent6" xfId="864" builtinId="50" hidden="1"/>
    <cellStyle name="20% - Accent6" xfId="902" builtinId="50" hidden="1"/>
    <cellStyle name="20% - Accent6" xfId="906" builtinId="50" hidden="1"/>
    <cellStyle name="20% - Accent6" xfId="955" builtinId="50" hidden="1"/>
    <cellStyle name="20% - Accent6" xfId="995" builtinId="50" hidden="1"/>
    <cellStyle name="20% - Accent6" xfId="1041" builtinId="50" hidden="1"/>
    <cellStyle name="20% - Accent6" xfId="1077" builtinId="50" hidden="1"/>
    <cellStyle name="20% - Accent6" xfId="1126" builtinId="50" hidden="1"/>
    <cellStyle name="20% - Accent6" xfId="1167" builtinId="50" hidden="1"/>
    <cellStyle name="20% - Accent6" xfId="1203" builtinId="50" hidden="1"/>
    <cellStyle name="20% - Accent6" xfId="1243" builtinId="50" hidden="1"/>
    <cellStyle name="20% - Accent6" xfId="1142" builtinId="50" hidden="1"/>
    <cellStyle name="20% - Accent6" xfId="1284" builtinId="50" hidden="1"/>
    <cellStyle name="20% - Accent6" xfId="1321" builtinId="50" hidden="1"/>
    <cellStyle name="20% - Accent6" xfId="1364" builtinId="50" hidden="1"/>
    <cellStyle name="20% - Accent6" xfId="1396" builtinId="50" hidden="1"/>
    <cellStyle name="20% - Accent6" xfId="1441" builtinId="50" hidden="1"/>
    <cellStyle name="20% - Accent6" xfId="1477" builtinId="50" hidden="1"/>
    <cellStyle name="20% - Accent6" xfId="1510" builtinId="50" hidden="1"/>
    <cellStyle name="20% - Accent6" xfId="1546" builtinId="50" hidden="1"/>
    <cellStyle name="20% - Accent6" xfId="196" builtinId="50" hidden="1"/>
    <cellStyle name="20% - Accent6" xfId="1584" builtinId="50" hidden="1"/>
    <cellStyle name="20% - Accent6" xfId="1618" builtinId="50" hidden="1"/>
    <cellStyle name="20% - Accent6" xfId="1671" builtinId="50" hidden="1"/>
    <cellStyle name="20% - Accent6" xfId="1723" builtinId="50" hidden="1"/>
    <cellStyle name="20% - Accent6" xfId="1773" builtinId="50" hidden="1"/>
    <cellStyle name="20% - Accent6" xfId="1817" builtinId="50" hidden="1"/>
    <cellStyle name="20% - Accent6" xfId="1854" builtinId="50" hidden="1"/>
    <cellStyle name="20% - Accent6" xfId="1894" builtinId="50" hidden="1"/>
    <cellStyle name="20% - Accent6" xfId="1932" builtinId="50" hidden="1"/>
    <cellStyle name="20% - Accent6" xfId="1967" builtinId="50" hidden="1"/>
    <cellStyle name="20% - Accent6" xfId="2020" builtinId="50" hidden="1"/>
    <cellStyle name="20% - Accent6" xfId="2071" builtinId="50" hidden="1"/>
    <cellStyle name="20% - Accent6" xfId="2115" builtinId="50" hidden="1"/>
    <cellStyle name="20% - Accent6" xfId="2151" builtinId="50" hidden="1"/>
    <cellStyle name="20% - Accent6" xfId="2191" builtinId="50" hidden="1"/>
    <cellStyle name="20% - Accent6" xfId="2229" builtinId="50" hidden="1"/>
    <cellStyle name="20% - Accent6" xfId="2249" builtinId="50" hidden="1"/>
    <cellStyle name="20% - Accent6" xfId="2302" builtinId="50" hidden="1"/>
    <cellStyle name="20% - Accent6" xfId="2352" builtinId="50" hidden="1"/>
    <cellStyle name="20% - Accent6" xfId="2396" builtinId="50" hidden="1"/>
    <cellStyle name="20% - Accent6" xfId="2433" builtinId="50" hidden="1"/>
    <cellStyle name="20% - Accent6" xfId="2473" builtinId="50" hidden="1"/>
    <cellStyle name="20% - Accent6" xfId="2511" builtinId="50" hidden="1"/>
    <cellStyle name="20% - Accent6" xfId="2536" builtinId="50" hidden="1"/>
    <cellStyle name="20% - Accent6" xfId="2586" builtinId="50" hidden="1"/>
    <cellStyle name="20% - Accent6" xfId="2635" builtinId="50" hidden="1"/>
    <cellStyle name="20% - Accent6" xfId="2677" builtinId="50" hidden="1"/>
    <cellStyle name="20% - Accent6" xfId="2713" builtinId="50" hidden="1"/>
    <cellStyle name="20% - Accent6" xfId="2753" builtinId="50" hidden="1"/>
    <cellStyle name="20% - Accent6" xfId="2791" builtinId="50" hidden="1"/>
    <cellStyle name="20% - Accent6" xfId="2810" builtinId="50" hidden="1"/>
    <cellStyle name="20% - Accent6" xfId="2850" builtinId="50" hidden="1"/>
    <cellStyle name="20% - Accent6" xfId="2898" builtinId="50" hidden="1"/>
    <cellStyle name="20% - Accent6" xfId="2941" builtinId="50" hidden="1"/>
    <cellStyle name="20% - Accent6" xfId="2978" builtinId="50" hidden="1"/>
    <cellStyle name="20% - Accent6" xfId="3018" builtinId="50" hidden="1"/>
    <cellStyle name="20% - Accent6" xfId="3056" builtinId="50" hidden="1"/>
    <cellStyle name="20% - Accent6" xfId="3099" builtinId="50" hidden="1"/>
    <cellStyle name="20% - Accent6" xfId="3145" builtinId="50" hidden="1"/>
    <cellStyle name="40% - Accent1" xfId="27" builtinId="31" hidden="1"/>
    <cellStyle name="40% - Accent1" xfId="79" builtinId="31" hidden="1"/>
    <cellStyle name="40% - Accent1" xfId="121" builtinId="31" hidden="1"/>
    <cellStyle name="40% - Accent1" xfId="167" builtinId="31" hidden="1"/>
    <cellStyle name="40% - Accent1" xfId="217" builtinId="31" hidden="1"/>
    <cellStyle name="40% - Accent1" xfId="256" builtinId="31" hidden="1"/>
    <cellStyle name="40% - Accent1" xfId="304" builtinId="31" hidden="1"/>
    <cellStyle name="40% - Accent1" xfId="339" builtinId="31" hidden="1"/>
    <cellStyle name="40% - Accent1" xfId="388" builtinId="31" hidden="1"/>
    <cellStyle name="40% - Accent1" xfId="428" builtinId="31" hidden="1"/>
    <cellStyle name="40% - Accent1" xfId="465" builtinId="31" hidden="1"/>
    <cellStyle name="40% - Accent1" xfId="505" builtinId="31" hidden="1"/>
    <cellStyle name="40% - Accent1" xfId="552" builtinId="31" hidden="1"/>
    <cellStyle name="40% - Accent1" xfId="600" builtinId="31" hidden="1"/>
    <cellStyle name="40% - Accent1" xfId="639" builtinId="31" hidden="1"/>
    <cellStyle name="40% - Accent1" xfId="686" builtinId="31" hidden="1"/>
    <cellStyle name="40% - Accent1" xfId="722" builtinId="31" hidden="1"/>
    <cellStyle name="40% - Accent1" xfId="771" builtinId="31" hidden="1"/>
    <cellStyle name="40% - Accent1" xfId="810" builtinId="31" hidden="1"/>
    <cellStyle name="40% - Accent1" xfId="845" builtinId="31" hidden="1"/>
    <cellStyle name="40% - Accent1" xfId="883" builtinId="31" hidden="1"/>
    <cellStyle name="40% - Accent1" xfId="880" builtinId="31" hidden="1"/>
    <cellStyle name="40% - Accent1" xfId="936" builtinId="31" hidden="1"/>
    <cellStyle name="40% - Accent1" xfId="976" builtinId="31" hidden="1"/>
    <cellStyle name="40% - Accent1" xfId="1022" builtinId="31" hidden="1"/>
    <cellStyle name="40% - Accent1" xfId="1058" builtinId="31" hidden="1"/>
    <cellStyle name="40% - Accent1" xfId="1107" builtinId="31" hidden="1"/>
    <cellStyle name="40% - Accent1" xfId="1148" builtinId="31" hidden="1"/>
    <cellStyle name="40% - Accent1" xfId="1184" builtinId="31" hidden="1"/>
    <cellStyle name="40% - Accent1" xfId="1224" builtinId="31" hidden="1"/>
    <cellStyle name="40% - Accent1" xfId="1081" builtinId="31" hidden="1"/>
    <cellStyle name="40% - Accent1" xfId="1265" builtinId="31" hidden="1"/>
    <cellStyle name="40% - Accent1" xfId="1302" builtinId="31" hidden="1"/>
    <cellStyle name="40% - Accent1" xfId="1345" builtinId="31" hidden="1"/>
    <cellStyle name="40% - Accent1" xfId="1377" builtinId="31" hidden="1"/>
    <cellStyle name="40% - Accent1" xfId="1422" builtinId="31" hidden="1"/>
    <cellStyle name="40% - Accent1" xfId="1458" builtinId="31" hidden="1"/>
    <cellStyle name="40% - Accent1" xfId="1491" builtinId="31" hidden="1"/>
    <cellStyle name="40% - Accent1" xfId="1527" builtinId="31" hidden="1"/>
    <cellStyle name="40% - Accent1" xfId="335" builtinId="31" hidden="1"/>
    <cellStyle name="40% - Accent1" xfId="1565" builtinId="31" hidden="1"/>
    <cellStyle name="40% - Accent1" xfId="1599" builtinId="31" hidden="1"/>
    <cellStyle name="40% - Accent1" xfId="1652" builtinId="31" hidden="1"/>
    <cellStyle name="40% - Accent1" xfId="1704" builtinId="31" hidden="1"/>
    <cellStyle name="40% - Accent1" xfId="1754" builtinId="31" hidden="1"/>
    <cellStyle name="40% - Accent1" xfId="1798" builtinId="31" hidden="1"/>
    <cellStyle name="40% - Accent1" xfId="1835" builtinId="31" hidden="1"/>
    <cellStyle name="40% - Accent1" xfId="1875" builtinId="31" hidden="1"/>
    <cellStyle name="40% - Accent1" xfId="1913" builtinId="31" hidden="1"/>
    <cellStyle name="40% - Accent1" xfId="1948" builtinId="31" hidden="1"/>
    <cellStyle name="40% - Accent1" xfId="2001" builtinId="31" hidden="1"/>
    <cellStyle name="40% - Accent1" xfId="2052" builtinId="31" hidden="1"/>
    <cellStyle name="40% - Accent1" xfId="2096" builtinId="31" hidden="1"/>
    <cellStyle name="40% - Accent1" xfId="2132" builtinId="31" hidden="1"/>
    <cellStyle name="40% - Accent1" xfId="2172" builtinId="31" hidden="1"/>
    <cellStyle name="40% - Accent1" xfId="2210" builtinId="31" hidden="1"/>
    <cellStyle name="40% - Accent1" xfId="1971" builtinId="31" hidden="1"/>
    <cellStyle name="40% - Accent1" xfId="2283" builtinId="31" hidden="1"/>
    <cellStyle name="40% - Accent1" xfId="2333" builtinId="31" hidden="1"/>
    <cellStyle name="40% - Accent1" xfId="2377" builtinId="31" hidden="1"/>
    <cellStyle name="40% - Accent1" xfId="2414" builtinId="31" hidden="1"/>
    <cellStyle name="40% - Accent1" xfId="2454" builtinId="31" hidden="1"/>
    <cellStyle name="40% - Accent1" xfId="2492" builtinId="31" hidden="1"/>
    <cellStyle name="40% - Accent1" xfId="2517" builtinId="31" hidden="1"/>
    <cellStyle name="40% - Accent1" xfId="2567" builtinId="31" hidden="1"/>
    <cellStyle name="40% - Accent1" xfId="2616" builtinId="31" hidden="1"/>
    <cellStyle name="40% - Accent1" xfId="2658" builtinId="31" hidden="1"/>
    <cellStyle name="40% - Accent1" xfId="2694" builtinId="31" hidden="1"/>
    <cellStyle name="40% - Accent1" xfId="2734" builtinId="31" hidden="1"/>
    <cellStyle name="40% - Accent1" xfId="2772" builtinId="31" hidden="1"/>
    <cellStyle name="40% - Accent1" xfId="2539" builtinId="31" hidden="1"/>
    <cellStyle name="40% - Accent1" xfId="2831" builtinId="31" hidden="1"/>
    <cellStyle name="40% - Accent1" xfId="2879" builtinId="31" hidden="1"/>
    <cellStyle name="40% - Accent1" xfId="2922" builtinId="31" hidden="1"/>
    <cellStyle name="40% - Accent1" xfId="2959" builtinId="31" hidden="1"/>
    <cellStyle name="40% - Accent1" xfId="2999" builtinId="31" hidden="1"/>
    <cellStyle name="40% - Accent1" xfId="3037" builtinId="31" hidden="1"/>
    <cellStyle name="40% - Accent1" xfId="3080" builtinId="31" hidden="1"/>
    <cellStyle name="40% - Accent1" xfId="3126" builtinId="31" hidden="1"/>
    <cellStyle name="40% - Accent2" xfId="31" builtinId="35" hidden="1"/>
    <cellStyle name="40% - Accent2" xfId="83" builtinId="35" hidden="1"/>
    <cellStyle name="40% - Accent2" xfId="125" builtinId="35" hidden="1"/>
    <cellStyle name="40% - Accent2" xfId="171" builtinId="35" hidden="1"/>
    <cellStyle name="40% - Accent2" xfId="221" builtinId="35" hidden="1"/>
    <cellStyle name="40% - Accent2" xfId="260" builtinId="35" hidden="1"/>
    <cellStyle name="40% - Accent2" xfId="308" builtinId="35" hidden="1"/>
    <cellStyle name="40% - Accent2" xfId="343" builtinId="35" hidden="1"/>
    <cellStyle name="40% - Accent2" xfId="392" builtinId="35" hidden="1"/>
    <cellStyle name="40% - Accent2" xfId="432" builtinId="35" hidden="1"/>
    <cellStyle name="40% - Accent2" xfId="469" builtinId="35" hidden="1"/>
    <cellStyle name="40% - Accent2" xfId="509" builtinId="35" hidden="1"/>
    <cellStyle name="40% - Accent2" xfId="556" builtinId="35" hidden="1"/>
    <cellStyle name="40% - Accent2" xfId="604" builtinId="35" hidden="1"/>
    <cellStyle name="40% - Accent2" xfId="643" builtinId="35" hidden="1"/>
    <cellStyle name="40% - Accent2" xfId="690" builtinId="35" hidden="1"/>
    <cellStyle name="40% - Accent2" xfId="726" builtinId="35" hidden="1"/>
    <cellStyle name="40% - Accent2" xfId="775" builtinId="35" hidden="1"/>
    <cellStyle name="40% - Accent2" xfId="814" builtinId="35" hidden="1"/>
    <cellStyle name="40% - Accent2" xfId="849" builtinId="35" hidden="1"/>
    <cellStyle name="40% - Accent2" xfId="887" builtinId="35" hidden="1"/>
    <cellStyle name="40% - Accent2" xfId="805" builtinId="35" hidden="1"/>
    <cellStyle name="40% - Accent2" xfId="940" builtinId="35" hidden="1"/>
    <cellStyle name="40% - Accent2" xfId="980" builtinId="35" hidden="1"/>
    <cellStyle name="40% - Accent2" xfId="1026" builtinId="35" hidden="1"/>
    <cellStyle name="40% - Accent2" xfId="1062" builtinId="35" hidden="1"/>
    <cellStyle name="40% - Accent2" xfId="1111" builtinId="35" hidden="1"/>
    <cellStyle name="40% - Accent2" xfId="1152" builtinId="35" hidden="1"/>
    <cellStyle name="40% - Accent2" xfId="1188" builtinId="35" hidden="1"/>
    <cellStyle name="40% - Accent2" xfId="1228" builtinId="35" hidden="1"/>
    <cellStyle name="40% - Accent2" xfId="911" builtinId="35" hidden="1"/>
    <cellStyle name="40% - Accent2" xfId="1269" builtinId="35" hidden="1"/>
    <cellStyle name="40% - Accent2" xfId="1306" builtinId="35" hidden="1"/>
    <cellStyle name="40% - Accent2" xfId="1349" builtinId="35" hidden="1"/>
    <cellStyle name="40% - Accent2" xfId="1381" builtinId="35" hidden="1"/>
    <cellStyle name="40% - Accent2" xfId="1426" builtinId="35" hidden="1"/>
    <cellStyle name="40% - Accent2" xfId="1462" builtinId="35" hidden="1"/>
    <cellStyle name="40% - Accent2" xfId="1495" builtinId="35" hidden="1"/>
    <cellStyle name="40% - Accent2" xfId="1531" builtinId="35" hidden="1"/>
    <cellStyle name="40% - Accent2" xfId="300" builtinId="35" hidden="1"/>
    <cellStyle name="40% - Accent2" xfId="1569" builtinId="35" hidden="1"/>
    <cellStyle name="40% - Accent2" xfId="1603" builtinId="35" hidden="1"/>
    <cellStyle name="40% - Accent2" xfId="1656" builtinId="35" hidden="1"/>
    <cellStyle name="40% - Accent2" xfId="1708" builtinId="35" hidden="1"/>
    <cellStyle name="40% - Accent2" xfId="1758" builtinId="35" hidden="1"/>
    <cellStyle name="40% - Accent2" xfId="1802" builtinId="35" hidden="1"/>
    <cellStyle name="40% - Accent2" xfId="1839" builtinId="35" hidden="1"/>
    <cellStyle name="40% - Accent2" xfId="1879" builtinId="35" hidden="1"/>
    <cellStyle name="40% - Accent2" xfId="1917" builtinId="35" hidden="1"/>
    <cellStyle name="40% - Accent2" xfId="1952" builtinId="35" hidden="1"/>
    <cellStyle name="40% - Accent2" xfId="2005" builtinId="35" hidden="1"/>
    <cellStyle name="40% - Accent2" xfId="2056" builtinId="35" hidden="1"/>
    <cellStyle name="40% - Accent2" xfId="2100" builtinId="35" hidden="1"/>
    <cellStyle name="40% - Accent2" xfId="2136" builtinId="35" hidden="1"/>
    <cellStyle name="40% - Accent2" xfId="2176" builtinId="35" hidden="1"/>
    <cellStyle name="40% - Accent2" xfId="2214" builtinId="35" hidden="1"/>
    <cellStyle name="40% - Accent2" xfId="2234" builtinId="35" hidden="1"/>
    <cellStyle name="40% - Accent2" xfId="2287" builtinId="35" hidden="1"/>
    <cellStyle name="40% - Accent2" xfId="2337" builtinId="35" hidden="1"/>
    <cellStyle name="40% - Accent2" xfId="2381" builtinId="35" hidden="1"/>
    <cellStyle name="40% - Accent2" xfId="2418" builtinId="35" hidden="1"/>
    <cellStyle name="40% - Accent2" xfId="2458" builtinId="35" hidden="1"/>
    <cellStyle name="40% - Accent2" xfId="2496" builtinId="35" hidden="1"/>
    <cellStyle name="40% - Accent2" xfId="2521" builtinId="35" hidden="1"/>
    <cellStyle name="40% - Accent2" xfId="2571" builtinId="35" hidden="1"/>
    <cellStyle name="40% - Accent2" xfId="2620" builtinId="35" hidden="1"/>
    <cellStyle name="40% - Accent2" xfId="2662" builtinId="35" hidden="1"/>
    <cellStyle name="40% - Accent2" xfId="2698" builtinId="35" hidden="1"/>
    <cellStyle name="40% - Accent2" xfId="2738" builtinId="35" hidden="1"/>
    <cellStyle name="40% - Accent2" xfId="2776" builtinId="35" hidden="1"/>
    <cellStyle name="40% - Accent2" xfId="2305" builtinId="35" hidden="1"/>
    <cellStyle name="40% - Accent2" xfId="2835" builtinId="35" hidden="1"/>
    <cellStyle name="40% - Accent2" xfId="2883" builtinId="35" hidden="1"/>
    <cellStyle name="40% - Accent2" xfId="2926" builtinId="35" hidden="1"/>
    <cellStyle name="40% - Accent2" xfId="2963" builtinId="35" hidden="1"/>
    <cellStyle name="40% - Accent2" xfId="3003" builtinId="35" hidden="1"/>
    <cellStyle name="40% - Accent2" xfId="3041" builtinId="35" hidden="1"/>
    <cellStyle name="40% - Accent2" xfId="3084" builtinId="35" hidden="1"/>
    <cellStyle name="40% - Accent2" xfId="3130" builtinId="35" hidden="1"/>
    <cellStyle name="40% - Accent3" xfId="35" builtinId="39" hidden="1"/>
    <cellStyle name="40% - Accent3" xfId="87" builtinId="39" hidden="1"/>
    <cellStyle name="40% - Accent3" xfId="129" builtinId="39" hidden="1"/>
    <cellStyle name="40% - Accent3" xfId="175" builtinId="39" hidden="1"/>
    <cellStyle name="40% - Accent3" xfId="225" builtinId="39" hidden="1"/>
    <cellStyle name="40% - Accent3" xfId="264" builtinId="39" hidden="1"/>
    <cellStyle name="40% - Accent3" xfId="312" builtinId="39" hidden="1"/>
    <cellStyle name="40% - Accent3" xfId="347" builtinId="39" hidden="1"/>
    <cellStyle name="40% - Accent3" xfId="396" builtinId="39" hidden="1"/>
    <cellStyle name="40% - Accent3" xfId="436" builtinId="39" hidden="1"/>
    <cellStyle name="40% - Accent3" xfId="473" builtinId="39" hidden="1"/>
    <cellStyle name="40% - Accent3" xfId="513" builtinId="39" hidden="1"/>
    <cellStyle name="40% - Accent3" xfId="560" builtinId="39" hidden="1"/>
    <cellStyle name="40% - Accent3" xfId="608" builtinId="39" hidden="1"/>
    <cellStyle name="40% - Accent3" xfId="647" builtinId="39" hidden="1"/>
    <cellStyle name="40% - Accent3" xfId="694" builtinId="39" hidden="1"/>
    <cellStyle name="40% - Accent3" xfId="730" builtinId="39" hidden="1"/>
    <cellStyle name="40% - Accent3" xfId="779" builtinId="39" hidden="1"/>
    <cellStyle name="40% - Accent3" xfId="818" builtinId="39" hidden="1"/>
    <cellStyle name="40% - Accent3" xfId="853" builtinId="39" hidden="1"/>
    <cellStyle name="40% - Accent3" xfId="891" builtinId="39" hidden="1"/>
    <cellStyle name="40% - Accent3" xfId="577" builtinId="39" hidden="1"/>
    <cellStyle name="40% - Accent3" xfId="944" builtinId="39" hidden="1"/>
    <cellStyle name="40% - Accent3" xfId="984" builtinId="39" hidden="1"/>
    <cellStyle name="40% - Accent3" xfId="1030" builtinId="39" hidden="1"/>
    <cellStyle name="40% - Accent3" xfId="1066" builtinId="39" hidden="1"/>
    <cellStyle name="40% - Accent3" xfId="1115" builtinId="39" hidden="1"/>
    <cellStyle name="40% - Accent3" xfId="1156" builtinId="39" hidden="1"/>
    <cellStyle name="40% - Accent3" xfId="1192" builtinId="39" hidden="1"/>
    <cellStyle name="40% - Accent3" xfId="1232" builtinId="39" hidden="1"/>
    <cellStyle name="40% - Accent3" xfId="1048" builtinId="39" hidden="1"/>
    <cellStyle name="40% - Accent3" xfId="1273" builtinId="39" hidden="1"/>
    <cellStyle name="40% - Accent3" xfId="1310" builtinId="39" hidden="1"/>
    <cellStyle name="40% - Accent3" xfId="1353" builtinId="39" hidden="1"/>
    <cellStyle name="40% - Accent3" xfId="1385" builtinId="39" hidden="1"/>
    <cellStyle name="40% - Accent3" xfId="1430" builtinId="39" hidden="1"/>
    <cellStyle name="40% - Accent3" xfId="1466" builtinId="39" hidden="1"/>
    <cellStyle name="40% - Accent3" xfId="1499" builtinId="39" hidden="1"/>
    <cellStyle name="40% - Accent3" xfId="1535" builtinId="39" hidden="1"/>
    <cellStyle name="40% - Accent3" xfId="419" builtinId="39" hidden="1"/>
    <cellStyle name="40% - Accent3" xfId="1573" builtinId="39" hidden="1"/>
    <cellStyle name="40% - Accent3" xfId="1607" builtinId="39" hidden="1"/>
    <cellStyle name="40% - Accent3" xfId="1660" builtinId="39" hidden="1"/>
    <cellStyle name="40% - Accent3" xfId="1712" builtinId="39" hidden="1"/>
    <cellStyle name="40% - Accent3" xfId="1762" builtinId="39" hidden="1"/>
    <cellStyle name="40% - Accent3" xfId="1806" builtinId="39" hidden="1"/>
    <cellStyle name="40% - Accent3" xfId="1843" builtinId="39" hidden="1"/>
    <cellStyle name="40% - Accent3" xfId="1883" builtinId="39" hidden="1"/>
    <cellStyle name="40% - Accent3" xfId="1921" builtinId="39" hidden="1"/>
    <cellStyle name="40% - Accent3" xfId="1956" builtinId="39" hidden="1"/>
    <cellStyle name="40% - Accent3" xfId="2009" builtinId="39" hidden="1"/>
    <cellStyle name="40% - Accent3" xfId="2060" builtinId="39" hidden="1"/>
    <cellStyle name="40% - Accent3" xfId="2104" builtinId="39" hidden="1"/>
    <cellStyle name="40% - Accent3" xfId="2140" builtinId="39" hidden="1"/>
    <cellStyle name="40% - Accent3" xfId="2180" builtinId="39" hidden="1"/>
    <cellStyle name="40% - Accent3" xfId="2218" builtinId="39" hidden="1"/>
    <cellStyle name="40% - Accent3" xfId="2238" builtinId="39" hidden="1"/>
    <cellStyle name="40% - Accent3" xfId="2291" builtinId="39" hidden="1"/>
    <cellStyle name="40% - Accent3" xfId="2341" builtinId="39" hidden="1"/>
    <cellStyle name="40% - Accent3" xfId="2385" builtinId="39" hidden="1"/>
    <cellStyle name="40% - Accent3" xfId="2422" builtinId="39" hidden="1"/>
    <cellStyle name="40% - Accent3" xfId="2462" builtinId="39" hidden="1"/>
    <cellStyle name="40% - Accent3" xfId="2500" builtinId="39" hidden="1"/>
    <cellStyle name="40% - Accent3" xfId="2525" builtinId="39" hidden="1"/>
    <cellStyle name="40% - Accent3" xfId="2575" builtinId="39" hidden="1"/>
    <cellStyle name="40% - Accent3" xfId="2624" builtinId="39" hidden="1"/>
    <cellStyle name="40% - Accent3" xfId="2666" builtinId="39" hidden="1"/>
    <cellStyle name="40% - Accent3" xfId="2702" builtinId="39" hidden="1"/>
    <cellStyle name="40% - Accent3" xfId="2742" builtinId="39" hidden="1"/>
    <cellStyle name="40% - Accent3" xfId="2780" builtinId="39" hidden="1"/>
    <cellStyle name="40% - Accent3" xfId="2799" builtinId="39" hidden="1"/>
    <cellStyle name="40% - Accent3" xfId="2839" builtinId="39" hidden="1"/>
    <cellStyle name="40% - Accent3" xfId="2887" builtinId="39" hidden="1"/>
    <cellStyle name="40% - Accent3" xfId="2930" builtinId="39" hidden="1"/>
    <cellStyle name="40% - Accent3" xfId="2967" builtinId="39" hidden="1"/>
    <cellStyle name="40% - Accent3" xfId="3007" builtinId="39" hidden="1"/>
    <cellStyle name="40% - Accent3" xfId="3045" builtinId="39" hidden="1"/>
    <cellStyle name="40% - Accent3" xfId="3088" builtinId="39" hidden="1"/>
    <cellStyle name="40% - Accent3" xfId="3134" builtinId="39" hidden="1"/>
    <cellStyle name="40% - Accent4" xfId="39" builtinId="43" hidden="1"/>
    <cellStyle name="40% - Accent4" xfId="91" builtinId="43" hidden="1"/>
    <cellStyle name="40% - Accent4" xfId="133" builtinId="43" hidden="1"/>
    <cellStyle name="40% - Accent4" xfId="179" builtinId="43" hidden="1"/>
    <cellStyle name="40% - Accent4" xfId="229" builtinId="43" hidden="1"/>
    <cellStyle name="40% - Accent4" xfId="268" builtinId="43" hidden="1"/>
    <cellStyle name="40% - Accent4" xfId="316" builtinId="43" hidden="1"/>
    <cellStyle name="40% - Accent4" xfId="351" builtinId="43" hidden="1"/>
    <cellStyle name="40% - Accent4" xfId="400" builtinId="43" hidden="1"/>
    <cellStyle name="40% - Accent4" xfId="440" builtinId="43" hidden="1"/>
    <cellStyle name="40% - Accent4" xfId="477" builtinId="43" hidden="1"/>
    <cellStyle name="40% - Accent4" xfId="517" builtinId="43" hidden="1"/>
    <cellStyle name="40% - Accent4" xfId="564" builtinId="43" hidden="1"/>
    <cellStyle name="40% - Accent4" xfId="612" builtinId="43" hidden="1"/>
    <cellStyle name="40% - Accent4" xfId="651" builtinId="43" hidden="1"/>
    <cellStyle name="40% - Accent4" xfId="698" builtinId="43" hidden="1"/>
    <cellStyle name="40% - Accent4" xfId="734" builtinId="43" hidden="1"/>
    <cellStyle name="40% - Accent4" xfId="783" builtinId="43" hidden="1"/>
    <cellStyle name="40% - Accent4" xfId="822" builtinId="43" hidden="1"/>
    <cellStyle name="40% - Accent4" xfId="857" builtinId="43" hidden="1"/>
    <cellStyle name="40% - Accent4" xfId="895" builtinId="43" hidden="1"/>
    <cellStyle name="40% - Accent4" xfId="533" builtinId="43" hidden="1"/>
    <cellStyle name="40% - Accent4" xfId="948" builtinId="43" hidden="1"/>
    <cellStyle name="40% - Accent4" xfId="988" builtinId="43" hidden="1"/>
    <cellStyle name="40% - Accent4" xfId="1034" builtinId="43" hidden="1"/>
    <cellStyle name="40% - Accent4" xfId="1070" builtinId="43" hidden="1"/>
    <cellStyle name="40% - Accent4" xfId="1119" builtinId="43" hidden="1"/>
    <cellStyle name="40% - Accent4" xfId="1160" builtinId="43" hidden="1"/>
    <cellStyle name="40% - Accent4" xfId="1196" builtinId="43" hidden="1"/>
    <cellStyle name="40% - Accent4" xfId="1236" builtinId="43" hidden="1"/>
    <cellStyle name="40% - Accent4" xfId="909" builtinId="43" hidden="1"/>
    <cellStyle name="40% - Accent4" xfId="1277" builtinId="43" hidden="1"/>
    <cellStyle name="40% - Accent4" xfId="1314" builtinId="43" hidden="1"/>
    <cellStyle name="40% - Accent4" xfId="1357" builtinId="43" hidden="1"/>
    <cellStyle name="40% - Accent4" xfId="1389" builtinId="43" hidden="1"/>
    <cellStyle name="40% - Accent4" xfId="1434" builtinId="43" hidden="1"/>
    <cellStyle name="40% - Accent4" xfId="1470" builtinId="43" hidden="1"/>
    <cellStyle name="40% - Accent4" xfId="1503" builtinId="43" hidden="1"/>
    <cellStyle name="40% - Accent4" xfId="1539" builtinId="43" hidden="1"/>
    <cellStyle name="40% - Accent4" xfId="488" builtinId="43" hidden="1"/>
    <cellStyle name="40% - Accent4" xfId="1577" builtinId="43" hidden="1"/>
    <cellStyle name="40% - Accent4" xfId="1611" builtinId="43" hidden="1"/>
    <cellStyle name="40% - Accent4" xfId="1664" builtinId="43" hidden="1"/>
    <cellStyle name="40% - Accent4" xfId="1716" builtinId="43" hidden="1"/>
    <cellStyle name="40% - Accent4" xfId="1766" builtinId="43" hidden="1"/>
    <cellStyle name="40% - Accent4" xfId="1810" builtinId="43" hidden="1"/>
    <cellStyle name="40% - Accent4" xfId="1847" builtinId="43" hidden="1"/>
    <cellStyle name="40% - Accent4" xfId="1887" builtinId="43" hidden="1"/>
    <cellStyle name="40% - Accent4" xfId="1925" builtinId="43" hidden="1"/>
    <cellStyle name="40% - Accent4" xfId="1960" builtinId="43" hidden="1"/>
    <cellStyle name="40% - Accent4" xfId="2013" builtinId="43" hidden="1"/>
    <cellStyle name="40% - Accent4" xfId="2064" builtinId="43" hidden="1"/>
    <cellStyle name="40% - Accent4" xfId="2108" builtinId="43" hidden="1"/>
    <cellStyle name="40% - Accent4" xfId="2144" builtinId="43" hidden="1"/>
    <cellStyle name="40% - Accent4" xfId="2184" builtinId="43" hidden="1"/>
    <cellStyle name="40% - Accent4" xfId="2222" builtinId="43" hidden="1"/>
    <cellStyle name="40% - Accent4" xfId="2242" builtinId="43" hidden="1"/>
    <cellStyle name="40% - Accent4" xfId="2295" builtinId="43" hidden="1"/>
    <cellStyle name="40% - Accent4" xfId="2345" builtinId="43" hidden="1"/>
    <cellStyle name="40% - Accent4" xfId="2389" builtinId="43" hidden="1"/>
    <cellStyle name="40% - Accent4" xfId="2426" builtinId="43" hidden="1"/>
    <cellStyle name="40% - Accent4" xfId="2466" builtinId="43" hidden="1"/>
    <cellStyle name="40% - Accent4" xfId="2504" builtinId="43" hidden="1"/>
    <cellStyle name="40% - Accent4" xfId="2529" builtinId="43" hidden="1"/>
    <cellStyle name="40% - Accent4" xfId="2579" builtinId="43" hidden="1"/>
    <cellStyle name="40% - Accent4" xfId="2628" builtinId="43" hidden="1"/>
    <cellStyle name="40% - Accent4" xfId="2670" builtinId="43" hidden="1"/>
    <cellStyle name="40% - Accent4" xfId="2706" builtinId="43" hidden="1"/>
    <cellStyle name="40% - Accent4" xfId="2746" builtinId="43" hidden="1"/>
    <cellStyle name="40% - Accent4" xfId="2784" builtinId="43" hidden="1"/>
    <cellStyle name="40% - Accent4" xfId="2803" builtinId="43" hidden="1"/>
    <cellStyle name="40% - Accent4" xfId="2843" builtinId="43" hidden="1"/>
    <cellStyle name="40% - Accent4" xfId="2891" builtinId="43" hidden="1"/>
    <cellStyle name="40% - Accent4" xfId="2934" builtinId="43" hidden="1"/>
    <cellStyle name="40% - Accent4" xfId="2971" builtinId="43" hidden="1"/>
    <cellStyle name="40% - Accent4" xfId="3011" builtinId="43" hidden="1"/>
    <cellStyle name="40% - Accent4" xfId="3049" builtinId="43" hidden="1"/>
    <cellStyle name="40% - Accent4" xfId="3092" builtinId="43" hidden="1"/>
    <cellStyle name="40% - Accent4" xfId="3138" builtinId="43" hidden="1"/>
    <cellStyle name="40% - Accent5" xfId="43" builtinId="47" hidden="1"/>
    <cellStyle name="40% - Accent5" xfId="95" builtinId="47" hidden="1"/>
    <cellStyle name="40% - Accent5" xfId="137" builtinId="47" hidden="1"/>
    <cellStyle name="40% - Accent5" xfId="183" builtinId="47" hidden="1"/>
    <cellStyle name="40% - Accent5" xfId="233" builtinId="47" hidden="1"/>
    <cellStyle name="40% - Accent5" xfId="272" builtinId="47" hidden="1"/>
    <cellStyle name="40% - Accent5" xfId="320" builtinId="47" hidden="1"/>
    <cellStyle name="40% - Accent5" xfId="355" builtinId="47" hidden="1"/>
    <cellStyle name="40% - Accent5" xfId="404" builtinId="47" hidden="1"/>
    <cellStyle name="40% - Accent5" xfId="444" builtinId="47" hidden="1"/>
    <cellStyle name="40% - Accent5" xfId="481" builtinId="47" hidden="1"/>
    <cellStyle name="40% - Accent5" xfId="521" builtinId="47" hidden="1"/>
    <cellStyle name="40% - Accent5" xfId="568" builtinId="47" hidden="1"/>
    <cellStyle name="40% - Accent5" xfId="616" builtinId="47" hidden="1"/>
    <cellStyle name="40% - Accent5" xfId="655" builtinId="47" hidden="1"/>
    <cellStyle name="40% - Accent5" xfId="702" builtinId="47" hidden="1"/>
    <cellStyle name="40% - Accent5" xfId="738" builtinId="47" hidden="1"/>
    <cellStyle name="40% - Accent5" xfId="787" builtinId="47" hidden="1"/>
    <cellStyle name="40% - Accent5" xfId="826" builtinId="47" hidden="1"/>
    <cellStyle name="40% - Accent5" xfId="861" builtinId="47" hidden="1"/>
    <cellStyle name="40% - Accent5" xfId="899" builtinId="47" hidden="1"/>
    <cellStyle name="40% - Accent5" xfId="580" builtinId="47" hidden="1"/>
    <cellStyle name="40% - Accent5" xfId="952" builtinId="47" hidden="1"/>
    <cellStyle name="40% - Accent5" xfId="992" builtinId="47" hidden="1"/>
    <cellStyle name="40% - Accent5" xfId="1038" builtinId="47" hidden="1"/>
    <cellStyle name="40% - Accent5" xfId="1074" builtinId="47" hidden="1"/>
    <cellStyle name="40% - Accent5" xfId="1123" builtinId="47" hidden="1"/>
    <cellStyle name="40% - Accent5" xfId="1164" builtinId="47" hidden="1"/>
    <cellStyle name="40% - Accent5" xfId="1200" builtinId="47" hidden="1"/>
    <cellStyle name="40% - Accent5" xfId="1240" builtinId="47" hidden="1"/>
    <cellStyle name="40% - Accent5" xfId="1206" builtinId="47" hidden="1"/>
    <cellStyle name="40% - Accent5" xfId="1281" builtinId="47" hidden="1"/>
    <cellStyle name="40% - Accent5" xfId="1318" builtinId="47" hidden="1"/>
    <cellStyle name="40% - Accent5" xfId="1361" builtinId="47" hidden="1"/>
    <cellStyle name="40% - Accent5" xfId="1393" builtinId="47" hidden="1"/>
    <cellStyle name="40% - Accent5" xfId="1438" builtinId="47" hidden="1"/>
    <cellStyle name="40% - Accent5" xfId="1474" builtinId="47" hidden="1"/>
    <cellStyle name="40% - Accent5" xfId="1507" builtinId="47" hidden="1"/>
    <cellStyle name="40% - Accent5" xfId="1543" builtinId="47" hidden="1"/>
    <cellStyle name="40% - Accent5" xfId="537" builtinId="47" hidden="1"/>
    <cellStyle name="40% - Accent5" xfId="1581" builtinId="47" hidden="1"/>
    <cellStyle name="40% - Accent5" xfId="1615" builtinId="47" hidden="1"/>
    <cellStyle name="40% - Accent5" xfId="1668" builtinId="47" hidden="1"/>
    <cellStyle name="40% - Accent5" xfId="1720" builtinId="47" hidden="1"/>
    <cellStyle name="40% - Accent5" xfId="1770" builtinId="47" hidden="1"/>
    <cellStyle name="40% - Accent5" xfId="1814" builtinId="47" hidden="1"/>
    <cellStyle name="40% - Accent5" xfId="1851" builtinId="47" hidden="1"/>
    <cellStyle name="40% - Accent5" xfId="1891" builtinId="47" hidden="1"/>
    <cellStyle name="40% - Accent5" xfId="1929" builtinId="47" hidden="1"/>
    <cellStyle name="40% - Accent5" xfId="1964" builtinId="47" hidden="1"/>
    <cellStyle name="40% - Accent5" xfId="2017" builtinId="47" hidden="1"/>
    <cellStyle name="40% - Accent5" xfId="2068" builtinId="47" hidden="1"/>
    <cellStyle name="40% - Accent5" xfId="2112" builtinId="47" hidden="1"/>
    <cellStyle name="40% - Accent5" xfId="2148" builtinId="47" hidden="1"/>
    <cellStyle name="40% - Accent5" xfId="2188" builtinId="47" hidden="1"/>
    <cellStyle name="40% - Accent5" xfId="2226" builtinId="47" hidden="1"/>
    <cellStyle name="40% - Accent5" xfId="2246" builtinId="47" hidden="1"/>
    <cellStyle name="40% - Accent5" xfId="2299" builtinId="47" hidden="1"/>
    <cellStyle name="40% - Accent5" xfId="2349" builtinId="47" hidden="1"/>
    <cellStyle name="40% - Accent5" xfId="2393" builtinId="47" hidden="1"/>
    <cellStyle name="40% - Accent5" xfId="2430" builtinId="47" hidden="1"/>
    <cellStyle name="40% - Accent5" xfId="2470" builtinId="47" hidden="1"/>
    <cellStyle name="40% - Accent5" xfId="2508" builtinId="47" hidden="1"/>
    <cellStyle name="40% - Accent5" xfId="2533" builtinId="47" hidden="1"/>
    <cellStyle name="40% - Accent5" xfId="2583" builtinId="47" hidden="1"/>
    <cellStyle name="40% - Accent5" xfId="2632" builtinId="47" hidden="1"/>
    <cellStyle name="40% - Accent5" xfId="2674" builtinId="47" hidden="1"/>
    <cellStyle name="40% - Accent5" xfId="2710" builtinId="47" hidden="1"/>
    <cellStyle name="40% - Accent5" xfId="2750" builtinId="47" hidden="1"/>
    <cellStyle name="40% - Accent5" xfId="2788" builtinId="47" hidden="1"/>
    <cellStyle name="40% - Accent5" xfId="2807" builtinId="47" hidden="1"/>
    <cellStyle name="40% - Accent5" xfId="2847" builtinId="47" hidden="1"/>
    <cellStyle name="40% - Accent5" xfId="2895" builtinId="47" hidden="1"/>
    <cellStyle name="40% - Accent5" xfId="2938" builtinId="47" hidden="1"/>
    <cellStyle name="40% - Accent5" xfId="2975" builtinId="47" hidden="1"/>
    <cellStyle name="40% - Accent5" xfId="3015" builtinId="47" hidden="1"/>
    <cellStyle name="40% - Accent5" xfId="3053" builtinId="47" hidden="1"/>
    <cellStyle name="40% - Accent5" xfId="3096" builtinId="47" hidden="1"/>
    <cellStyle name="40% - Accent5" xfId="3142" builtinId="47" hidden="1"/>
    <cellStyle name="40% - Accent6" xfId="47" builtinId="51" hidden="1"/>
    <cellStyle name="40% - Accent6" xfId="99" builtinId="51" hidden="1"/>
    <cellStyle name="40% - Accent6" xfId="141" builtinId="51" hidden="1"/>
    <cellStyle name="40% - Accent6" xfId="187" builtinId="51" hidden="1"/>
    <cellStyle name="40% - Accent6" xfId="237" builtinId="51" hidden="1"/>
    <cellStyle name="40% - Accent6" xfId="276" builtinId="51" hidden="1"/>
    <cellStyle name="40% - Accent6" xfId="324" builtinId="51" hidden="1"/>
    <cellStyle name="40% - Accent6" xfId="359" builtinId="51" hidden="1"/>
    <cellStyle name="40% - Accent6" xfId="408" builtinId="51" hidden="1"/>
    <cellStyle name="40% - Accent6" xfId="448" builtinId="51" hidden="1"/>
    <cellStyle name="40% - Accent6" xfId="485" builtinId="51" hidden="1"/>
    <cellStyle name="40% - Accent6" xfId="525" builtinId="51" hidden="1"/>
    <cellStyle name="40% - Accent6" xfId="572" builtinId="51" hidden="1"/>
    <cellStyle name="40% - Accent6" xfId="620" builtinId="51" hidden="1"/>
    <cellStyle name="40% - Accent6" xfId="659" builtinId="51" hidden="1"/>
    <cellStyle name="40% - Accent6" xfId="706" builtinId="51" hidden="1"/>
    <cellStyle name="40% - Accent6" xfId="742" builtinId="51" hidden="1"/>
    <cellStyle name="40% - Accent6" xfId="791" builtinId="51" hidden="1"/>
    <cellStyle name="40% - Accent6" xfId="830" builtinId="51" hidden="1"/>
    <cellStyle name="40% - Accent6" xfId="865" builtinId="51" hidden="1"/>
    <cellStyle name="40% - Accent6" xfId="903" builtinId="51" hidden="1"/>
    <cellStyle name="40% - Accent6" xfId="907" builtinId="51" hidden="1"/>
    <cellStyle name="40% - Accent6" xfId="956" builtinId="51" hidden="1"/>
    <cellStyle name="40% - Accent6" xfId="996" builtinId="51" hidden="1"/>
    <cellStyle name="40% - Accent6" xfId="1042" builtinId="51" hidden="1"/>
    <cellStyle name="40% - Accent6" xfId="1078" builtinId="51" hidden="1"/>
    <cellStyle name="40% - Accent6" xfId="1127" builtinId="51" hidden="1"/>
    <cellStyle name="40% - Accent6" xfId="1168" builtinId="51" hidden="1"/>
    <cellStyle name="40% - Accent6" xfId="1204" builtinId="51" hidden="1"/>
    <cellStyle name="40% - Accent6" xfId="1244" builtinId="51" hidden="1"/>
    <cellStyle name="40% - Accent6" xfId="1134" builtinId="51" hidden="1"/>
    <cellStyle name="40% - Accent6" xfId="1285" builtinId="51" hidden="1"/>
    <cellStyle name="40% - Accent6" xfId="1322" builtinId="51" hidden="1"/>
    <cellStyle name="40% - Accent6" xfId="1365" builtinId="51" hidden="1"/>
    <cellStyle name="40% - Accent6" xfId="1397" builtinId="51" hidden="1"/>
    <cellStyle name="40% - Accent6" xfId="1442" builtinId="51" hidden="1"/>
    <cellStyle name="40% - Accent6" xfId="1478" builtinId="51" hidden="1"/>
    <cellStyle name="40% - Accent6" xfId="1511" builtinId="51" hidden="1"/>
    <cellStyle name="40% - Accent6" xfId="1547" builtinId="51" hidden="1"/>
    <cellStyle name="40% - Accent6" xfId="190" builtinId="51" hidden="1"/>
    <cellStyle name="40% - Accent6" xfId="1585" builtinId="51" hidden="1"/>
    <cellStyle name="40% - Accent6" xfId="1619" builtinId="51" hidden="1"/>
    <cellStyle name="40% - Accent6" xfId="1672" builtinId="51" hidden="1"/>
    <cellStyle name="40% - Accent6" xfId="1724" builtinId="51" hidden="1"/>
    <cellStyle name="40% - Accent6" xfId="1774" builtinId="51" hidden="1"/>
    <cellStyle name="40% - Accent6" xfId="1818" builtinId="51" hidden="1"/>
    <cellStyle name="40% - Accent6" xfId="1855" builtinId="51" hidden="1"/>
    <cellStyle name="40% - Accent6" xfId="1895" builtinId="51" hidden="1"/>
    <cellStyle name="40% - Accent6" xfId="1933" builtinId="51" hidden="1"/>
    <cellStyle name="40% - Accent6" xfId="1968" builtinId="51" hidden="1"/>
    <cellStyle name="40% - Accent6" xfId="2021" builtinId="51" hidden="1"/>
    <cellStyle name="40% - Accent6" xfId="2072" builtinId="51" hidden="1"/>
    <cellStyle name="40% - Accent6" xfId="2116" builtinId="51" hidden="1"/>
    <cellStyle name="40% - Accent6" xfId="2152" builtinId="51" hidden="1"/>
    <cellStyle name="40% - Accent6" xfId="2192" builtinId="51" hidden="1"/>
    <cellStyle name="40% - Accent6" xfId="2230" builtinId="51" hidden="1"/>
    <cellStyle name="40% - Accent6" xfId="2250" builtinId="51" hidden="1"/>
    <cellStyle name="40% - Accent6" xfId="2303" builtinId="51" hidden="1"/>
    <cellStyle name="40% - Accent6" xfId="2353" builtinId="51" hidden="1"/>
    <cellStyle name="40% - Accent6" xfId="2397" builtinId="51" hidden="1"/>
    <cellStyle name="40% - Accent6" xfId="2434" builtinId="51" hidden="1"/>
    <cellStyle name="40% - Accent6" xfId="2474" builtinId="51" hidden="1"/>
    <cellStyle name="40% - Accent6" xfId="2512" builtinId="51" hidden="1"/>
    <cellStyle name="40% - Accent6" xfId="2537" builtinId="51" hidden="1"/>
    <cellStyle name="40% - Accent6" xfId="2587" builtinId="51" hidden="1"/>
    <cellStyle name="40% - Accent6" xfId="2636" builtinId="51" hidden="1"/>
    <cellStyle name="40% - Accent6" xfId="2678" builtinId="51" hidden="1"/>
    <cellStyle name="40% - Accent6" xfId="2714" builtinId="51" hidden="1"/>
    <cellStyle name="40% - Accent6" xfId="2754" builtinId="51" hidden="1"/>
    <cellStyle name="40% - Accent6" xfId="2792" builtinId="51" hidden="1"/>
    <cellStyle name="40% - Accent6" xfId="2811" builtinId="51" hidden="1"/>
    <cellStyle name="40% - Accent6" xfId="2851" builtinId="51" hidden="1"/>
    <cellStyle name="40% - Accent6" xfId="2899" builtinId="51" hidden="1"/>
    <cellStyle name="40% - Accent6" xfId="2942" builtinId="51" hidden="1"/>
    <cellStyle name="40% - Accent6" xfId="2979" builtinId="51" hidden="1"/>
    <cellStyle name="40% - Accent6" xfId="3019" builtinId="51" hidden="1"/>
    <cellStyle name="40% - Accent6" xfId="3057" builtinId="51" hidden="1"/>
    <cellStyle name="40% - Accent6" xfId="3100" builtinId="51" hidden="1"/>
    <cellStyle name="40% - Accent6" xfId="3146" builtinId="51" hidden="1"/>
    <cellStyle name="60% - Accent1" xfId="28" builtinId="32" hidden="1"/>
    <cellStyle name="60% - Accent1" xfId="80" builtinId="32" hidden="1"/>
    <cellStyle name="60% - Accent1" xfId="122" builtinId="32" hidden="1"/>
    <cellStyle name="60% - Accent1" xfId="168" builtinId="32" hidden="1"/>
    <cellStyle name="60% - Accent1" xfId="218" builtinId="32" hidden="1"/>
    <cellStyle name="60% - Accent1" xfId="257" builtinId="32" hidden="1"/>
    <cellStyle name="60% - Accent1" xfId="305" builtinId="32" hidden="1"/>
    <cellStyle name="60% - Accent1" xfId="340" builtinId="32" hidden="1"/>
    <cellStyle name="60% - Accent1" xfId="389" builtinId="32" hidden="1"/>
    <cellStyle name="60% - Accent1" xfId="429" builtinId="32" hidden="1"/>
    <cellStyle name="60% - Accent1" xfId="466" builtinId="32" hidden="1"/>
    <cellStyle name="60% - Accent1" xfId="506" builtinId="32" hidden="1"/>
    <cellStyle name="60% - Accent1" xfId="553" builtinId="32" hidden="1"/>
    <cellStyle name="60% - Accent1" xfId="601" builtinId="32" hidden="1"/>
    <cellStyle name="60% - Accent1" xfId="640" builtinId="32" hidden="1"/>
    <cellStyle name="60% - Accent1" xfId="687" builtinId="32" hidden="1"/>
    <cellStyle name="60% - Accent1" xfId="723" builtinId="32" hidden="1"/>
    <cellStyle name="60% - Accent1" xfId="772" builtinId="32" hidden="1"/>
    <cellStyle name="60% - Accent1" xfId="811" builtinId="32" hidden="1"/>
    <cellStyle name="60% - Accent1" xfId="846" builtinId="32" hidden="1"/>
    <cellStyle name="60% - Accent1" xfId="884" builtinId="32" hidden="1"/>
    <cellStyle name="60% - Accent1" xfId="867" builtinId="32" hidden="1"/>
    <cellStyle name="60% - Accent1" xfId="937" builtinId="32" hidden="1"/>
    <cellStyle name="60% - Accent1" xfId="977" builtinId="32" hidden="1"/>
    <cellStyle name="60% - Accent1" xfId="1023" builtinId="32" hidden="1"/>
    <cellStyle name="60% - Accent1" xfId="1059" builtinId="32" hidden="1"/>
    <cellStyle name="60% - Accent1" xfId="1108" builtinId="32" hidden="1"/>
    <cellStyle name="60% - Accent1" xfId="1149" builtinId="32" hidden="1"/>
    <cellStyle name="60% - Accent1" xfId="1185" builtinId="32" hidden="1"/>
    <cellStyle name="60% - Accent1" xfId="1225" builtinId="32" hidden="1"/>
    <cellStyle name="60% - Accent1" xfId="1055" builtinId="32" hidden="1"/>
    <cellStyle name="60% - Accent1" xfId="1266" builtinId="32" hidden="1"/>
    <cellStyle name="60% - Accent1" xfId="1303" builtinId="32" hidden="1"/>
    <cellStyle name="60% - Accent1" xfId="1346" builtinId="32" hidden="1"/>
    <cellStyle name="60% - Accent1" xfId="1378" builtinId="32" hidden="1"/>
    <cellStyle name="60% - Accent1" xfId="1423" builtinId="32" hidden="1"/>
    <cellStyle name="60% - Accent1" xfId="1459" builtinId="32" hidden="1"/>
    <cellStyle name="60% - Accent1" xfId="1492" builtinId="32" hidden="1"/>
    <cellStyle name="60% - Accent1" xfId="1528" builtinId="32" hidden="1"/>
    <cellStyle name="60% - Accent1" xfId="361" builtinId="32" hidden="1"/>
    <cellStyle name="60% - Accent1" xfId="1566" builtinId="32" hidden="1"/>
    <cellStyle name="60% - Accent1" xfId="1600" builtinId="32" hidden="1"/>
    <cellStyle name="60% - Accent1" xfId="1653" builtinId="32" hidden="1"/>
    <cellStyle name="60% - Accent1" xfId="1705" builtinId="32" hidden="1"/>
    <cellStyle name="60% - Accent1" xfId="1755" builtinId="32" hidden="1"/>
    <cellStyle name="60% - Accent1" xfId="1799" builtinId="32" hidden="1"/>
    <cellStyle name="60% - Accent1" xfId="1836" builtinId="32" hidden="1"/>
    <cellStyle name="60% - Accent1" xfId="1876" builtinId="32" hidden="1"/>
    <cellStyle name="60% - Accent1" xfId="1914" builtinId="32" hidden="1"/>
    <cellStyle name="60% - Accent1" xfId="1949" builtinId="32" hidden="1"/>
    <cellStyle name="60% - Accent1" xfId="2002" builtinId="32" hidden="1"/>
    <cellStyle name="60% - Accent1" xfId="2053" builtinId="32" hidden="1"/>
    <cellStyle name="60% - Accent1" xfId="2097" builtinId="32" hidden="1"/>
    <cellStyle name="60% - Accent1" xfId="2133" builtinId="32" hidden="1"/>
    <cellStyle name="60% - Accent1" xfId="2173" builtinId="32" hidden="1"/>
    <cellStyle name="60% - Accent1" xfId="2211" builtinId="32" hidden="1"/>
    <cellStyle name="60% - Accent1" xfId="1972" builtinId="32" hidden="1"/>
    <cellStyle name="60% - Accent1" xfId="2284" builtinId="32" hidden="1"/>
    <cellStyle name="60% - Accent1" xfId="2334" builtinId="32" hidden="1"/>
    <cellStyle name="60% - Accent1" xfId="2378" builtinId="32" hidden="1"/>
    <cellStyle name="60% - Accent1" xfId="2415" builtinId="32" hidden="1"/>
    <cellStyle name="60% - Accent1" xfId="2455" builtinId="32" hidden="1"/>
    <cellStyle name="60% - Accent1" xfId="2493" builtinId="32" hidden="1"/>
    <cellStyle name="60% - Accent1" xfId="2518" builtinId="32" hidden="1"/>
    <cellStyle name="60% - Accent1" xfId="2568" builtinId="32" hidden="1"/>
    <cellStyle name="60% - Accent1" xfId="2617" builtinId="32" hidden="1"/>
    <cellStyle name="60% - Accent1" xfId="2659" builtinId="32" hidden="1"/>
    <cellStyle name="60% - Accent1" xfId="2695" builtinId="32" hidden="1"/>
    <cellStyle name="60% - Accent1" xfId="2735" builtinId="32" hidden="1"/>
    <cellStyle name="60% - Accent1" xfId="2773" builtinId="32" hidden="1"/>
    <cellStyle name="60% - Accent1" xfId="2540" builtinId="32" hidden="1"/>
    <cellStyle name="60% - Accent1" xfId="2832" builtinId="32" hidden="1"/>
    <cellStyle name="60% - Accent1" xfId="2880" builtinId="32" hidden="1"/>
    <cellStyle name="60% - Accent1" xfId="2923" builtinId="32" hidden="1"/>
    <cellStyle name="60% - Accent1" xfId="2960" builtinId="32" hidden="1"/>
    <cellStyle name="60% - Accent1" xfId="3000" builtinId="32" hidden="1"/>
    <cellStyle name="60% - Accent1" xfId="3038" builtinId="32" hidden="1"/>
    <cellStyle name="60% - Accent1" xfId="3081" builtinId="32" hidden="1"/>
    <cellStyle name="60% - Accent1" xfId="3127" builtinId="32" hidden="1"/>
    <cellStyle name="60% - Accent2" xfId="32" builtinId="36" hidden="1"/>
    <cellStyle name="60% - Accent2" xfId="84" builtinId="36" hidden="1"/>
    <cellStyle name="60% - Accent2" xfId="126" builtinId="36" hidden="1"/>
    <cellStyle name="60% - Accent2" xfId="172" builtinId="36" hidden="1"/>
    <cellStyle name="60% - Accent2" xfId="222" builtinId="36" hidden="1"/>
    <cellStyle name="60% - Accent2" xfId="261" builtinId="36" hidden="1"/>
    <cellStyle name="60% - Accent2" xfId="309" builtinId="36" hidden="1"/>
    <cellStyle name="60% - Accent2" xfId="344" builtinId="36" hidden="1"/>
    <cellStyle name="60% - Accent2" xfId="393" builtinId="36" hidden="1"/>
    <cellStyle name="60% - Accent2" xfId="433" builtinId="36" hidden="1"/>
    <cellStyle name="60% - Accent2" xfId="470" builtinId="36" hidden="1"/>
    <cellStyle name="60% - Accent2" xfId="510" builtinId="36" hidden="1"/>
    <cellStyle name="60% - Accent2" xfId="557" builtinId="36" hidden="1"/>
    <cellStyle name="60% - Accent2" xfId="605" builtinId="36" hidden="1"/>
    <cellStyle name="60% - Accent2" xfId="644" builtinId="36" hidden="1"/>
    <cellStyle name="60% - Accent2" xfId="691" builtinId="36" hidden="1"/>
    <cellStyle name="60% - Accent2" xfId="727" builtinId="36" hidden="1"/>
    <cellStyle name="60% - Accent2" xfId="776" builtinId="36" hidden="1"/>
    <cellStyle name="60% - Accent2" xfId="815" builtinId="36" hidden="1"/>
    <cellStyle name="60% - Accent2" xfId="850" builtinId="36" hidden="1"/>
    <cellStyle name="60% - Accent2" xfId="888" builtinId="36" hidden="1"/>
    <cellStyle name="60% - Accent2" xfId="798" builtinId="36" hidden="1"/>
    <cellStyle name="60% - Accent2" xfId="941" builtinId="36" hidden="1"/>
    <cellStyle name="60% - Accent2" xfId="981" builtinId="36" hidden="1"/>
    <cellStyle name="60% - Accent2" xfId="1027" builtinId="36" hidden="1"/>
    <cellStyle name="60% - Accent2" xfId="1063" builtinId="36" hidden="1"/>
    <cellStyle name="60% - Accent2" xfId="1112" builtinId="36" hidden="1"/>
    <cellStyle name="60% - Accent2" xfId="1153" builtinId="36" hidden="1"/>
    <cellStyle name="60% - Accent2" xfId="1189" builtinId="36" hidden="1"/>
    <cellStyle name="60% - Accent2" xfId="1229" builtinId="36" hidden="1"/>
    <cellStyle name="60% - Accent2" xfId="913" builtinId="36" hidden="1"/>
    <cellStyle name="60% - Accent2" xfId="1270" builtinId="36" hidden="1"/>
    <cellStyle name="60% - Accent2" xfId="1307" builtinId="36" hidden="1"/>
    <cellStyle name="60% - Accent2" xfId="1350" builtinId="36" hidden="1"/>
    <cellStyle name="60% - Accent2" xfId="1382" builtinId="36" hidden="1"/>
    <cellStyle name="60% - Accent2" xfId="1427" builtinId="36" hidden="1"/>
    <cellStyle name="60% - Accent2" xfId="1463" builtinId="36" hidden="1"/>
    <cellStyle name="60% - Accent2" xfId="1496" builtinId="36" hidden="1"/>
    <cellStyle name="60% - Accent2" xfId="1532" builtinId="36" hidden="1"/>
    <cellStyle name="60% - Accent2" xfId="336" builtinId="36" hidden="1"/>
    <cellStyle name="60% - Accent2" xfId="1570" builtinId="36" hidden="1"/>
    <cellStyle name="60% - Accent2" xfId="1604" builtinId="36" hidden="1"/>
    <cellStyle name="60% - Accent2" xfId="1657" builtinId="36" hidden="1"/>
    <cellStyle name="60% - Accent2" xfId="1709" builtinId="36" hidden="1"/>
    <cellStyle name="60% - Accent2" xfId="1759" builtinId="36" hidden="1"/>
    <cellStyle name="60% - Accent2" xfId="1803" builtinId="36" hidden="1"/>
    <cellStyle name="60% - Accent2" xfId="1840" builtinId="36" hidden="1"/>
    <cellStyle name="60% - Accent2" xfId="1880" builtinId="36" hidden="1"/>
    <cellStyle name="60% - Accent2" xfId="1918" builtinId="36" hidden="1"/>
    <cellStyle name="60% - Accent2" xfId="1953" builtinId="36" hidden="1"/>
    <cellStyle name="60% - Accent2" xfId="2006" builtinId="36" hidden="1"/>
    <cellStyle name="60% - Accent2" xfId="2057" builtinId="36" hidden="1"/>
    <cellStyle name="60% - Accent2" xfId="2101" builtinId="36" hidden="1"/>
    <cellStyle name="60% - Accent2" xfId="2137" builtinId="36" hidden="1"/>
    <cellStyle name="60% - Accent2" xfId="2177" builtinId="36" hidden="1"/>
    <cellStyle name="60% - Accent2" xfId="2215" builtinId="36" hidden="1"/>
    <cellStyle name="60% - Accent2" xfId="2235" builtinId="36" hidden="1"/>
    <cellStyle name="60% - Accent2" xfId="2288" builtinId="36" hidden="1"/>
    <cellStyle name="60% - Accent2" xfId="2338" builtinId="36" hidden="1"/>
    <cellStyle name="60% - Accent2" xfId="2382" builtinId="36" hidden="1"/>
    <cellStyle name="60% - Accent2" xfId="2419" builtinId="36" hidden="1"/>
    <cellStyle name="60% - Accent2" xfId="2459" builtinId="36" hidden="1"/>
    <cellStyle name="60% - Accent2" xfId="2497" builtinId="36" hidden="1"/>
    <cellStyle name="60% - Accent2" xfId="2522" builtinId="36" hidden="1"/>
    <cellStyle name="60% - Accent2" xfId="2572" builtinId="36" hidden="1"/>
    <cellStyle name="60% - Accent2" xfId="2621" builtinId="36" hidden="1"/>
    <cellStyle name="60% - Accent2" xfId="2663" builtinId="36" hidden="1"/>
    <cellStyle name="60% - Accent2" xfId="2699" builtinId="36" hidden="1"/>
    <cellStyle name="60% - Accent2" xfId="2739" builtinId="36" hidden="1"/>
    <cellStyle name="60% - Accent2" xfId="2777" builtinId="36" hidden="1"/>
    <cellStyle name="60% - Accent2" xfId="2796" builtinId="36" hidden="1"/>
    <cellStyle name="60% - Accent2" xfId="2836" builtinId="36" hidden="1"/>
    <cellStyle name="60% - Accent2" xfId="2884" builtinId="36" hidden="1"/>
    <cellStyle name="60% - Accent2" xfId="2927" builtinId="36" hidden="1"/>
    <cellStyle name="60% - Accent2" xfId="2964" builtinId="36" hidden="1"/>
    <cellStyle name="60% - Accent2" xfId="3004" builtinId="36" hidden="1"/>
    <cellStyle name="60% - Accent2" xfId="3042" builtinId="36" hidden="1"/>
    <cellStyle name="60% - Accent2" xfId="3085" builtinId="36" hidden="1"/>
    <cellStyle name="60% - Accent2" xfId="3131" builtinId="36" hidden="1"/>
    <cellStyle name="60% - Accent3" xfId="36" builtinId="40" hidden="1"/>
    <cellStyle name="60% - Accent3" xfId="88" builtinId="40" hidden="1"/>
    <cellStyle name="60% - Accent3" xfId="130" builtinId="40" hidden="1"/>
    <cellStyle name="60% - Accent3" xfId="176" builtinId="40" hidden="1"/>
    <cellStyle name="60% - Accent3" xfId="226" builtinId="40" hidden="1"/>
    <cellStyle name="60% - Accent3" xfId="265" builtinId="40" hidden="1"/>
    <cellStyle name="60% - Accent3" xfId="313" builtinId="40" hidden="1"/>
    <cellStyle name="60% - Accent3" xfId="348" builtinId="40" hidden="1"/>
    <cellStyle name="60% - Accent3" xfId="397" builtinId="40" hidden="1"/>
    <cellStyle name="60% - Accent3" xfId="437" builtinId="40" hidden="1"/>
    <cellStyle name="60% - Accent3" xfId="474" builtinId="40" hidden="1"/>
    <cellStyle name="60% - Accent3" xfId="514" builtinId="40" hidden="1"/>
    <cellStyle name="60% - Accent3" xfId="561" builtinId="40" hidden="1"/>
    <cellStyle name="60% - Accent3" xfId="609" builtinId="40" hidden="1"/>
    <cellStyle name="60% - Accent3" xfId="648" builtinId="40" hidden="1"/>
    <cellStyle name="60% - Accent3" xfId="695" builtinId="40" hidden="1"/>
    <cellStyle name="60% - Accent3" xfId="731" builtinId="40" hidden="1"/>
    <cellStyle name="60% - Accent3" xfId="780" builtinId="40" hidden="1"/>
    <cellStyle name="60% - Accent3" xfId="819" builtinId="40" hidden="1"/>
    <cellStyle name="60% - Accent3" xfId="854" builtinId="40" hidden="1"/>
    <cellStyle name="60% - Accent3" xfId="892" builtinId="40" hidden="1"/>
    <cellStyle name="60% - Accent3" xfId="623" builtinId="40" hidden="1"/>
    <cellStyle name="60% - Accent3" xfId="945" builtinId="40" hidden="1"/>
    <cellStyle name="60% - Accent3" xfId="985" builtinId="40" hidden="1"/>
    <cellStyle name="60% - Accent3" xfId="1031" builtinId="40" hidden="1"/>
    <cellStyle name="60% - Accent3" xfId="1067" builtinId="40" hidden="1"/>
    <cellStyle name="60% - Accent3" xfId="1116" builtinId="40" hidden="1"/>
    <cellStyle name="60% - Accent3" xfId="1157" builtinId="40" hidden="1"/>
    <cellStyle name="60% - Accent3" xfId="1193" builtinId="40" hidden="1"/>
    <cellStyle name="60% - Accent3" xfId="1233" builtinId="40" hidden="1"/>
    <cellStyle name="60% - Accent3" xfId="1016" builtinId="40" hidden="1"/>
    <cellStyle name="60% - Accent3" xfId="1274" builtinId="40" hidden="1"/>
    <cellStyle name="60% - Accent3" xfId="1311" builtinId="40" hidden="1"/>
    <cellStyle name="60% - Accent3" xfId="1354" builtinId="40" hidden="1"/>
    <cellStyle name="60% - Accent3" xfId="1386" builtinId="40" hidden="1"/>
    <cellStyle name="60% - Accent3" xfId="1431" builtinId="40" hidden="1"/>
    <cellStyle name="60% - Accent3" xfId="1467" builtinId="40" hidden="1"/>
    <cellStyle name="60% - Accent3" xfId="1500" builtinId="40" hidden="1"/>
    <cellStyle name="60% - Accent3" xfId="1536" builtinId="40" hidden="1"/>
    <cellStyle name="60% - Accent3" xfId="424" builtinId="40" hidden="1"/>
    <cellStyle name="60% - Accent3" xfId="1574" builtinId="40" hidden="1"/>
    <cellStyle name="60% - Accent3" xfId="1608" builtinId="40" hidden="1"/>
    <cellStyle name="60% - Accent3" xfId="1661" builtinId="40" hidden="1"/>
    <cellStyle name="60% - Accent3" xfId="1713" builtinId="40" hidden="1"/>
    <cellStyle name="60% - Accent3" xfId="1763" builtinId="40" hidden="1"/>
    <cellStyle name="60% - Accent3" xfId="1807" builtinId="40" hidden="1"/>
    <cellStyle name="60% - Accent3" xfId="1844" builtinId="40" hidden="1"/>
    <cellStyle name="60% - Accent3" xfId="1884" builtinId="40" hidden="1"/>
    <cellStyle name="60% - Accent3" xfId="1922" builtinId="40" hidden="1"/>
    <cellStyle name="60% - Accent3" xfId="1957" builtinId="40" hidden="1"/>
    <cellStyle name="60% - Accent3" xfId="2010" builtinId="40" hidden="1"/>
    <cellStyle name="60% - Accent3" xfId="2061" builtinId="40" hidden="1"/>
    <cellStyle name="60% - Accent3" xfId="2105" builtinId="40" hidden="1"/>
    <cellStyle name="60% - Accent3" xfId="2141" builtinId="40" hidden="1"/>
    <cellStyle name="60% - Accent3" xfId="2181" builtinId="40" hidden="1"/>
    <cellStyle name="60% - Accent3" xfId="2219" builtinId="40" hidden="1"/>
    <cellStyle name="60% - Accent3" xfId="2239" builtinId="40" hidden="1"/>
    <cellStyle name="60% - Accent3" xfId="2292" builtinId="40" hidden="1"/>
    <cellStyle name="60% - Accent3" xfId="2342" builtinId="40" hidden="1"/>
    <cellStyle name="60% - Accent3" xfId="2386" builtinId="40" hidden="1"/>
    <cellStyle name="60% - Accent3" xfId="2423" builtinId="40" hidden="1"/>
    <cellStyle name="60% - Accent3" xfId="2463" builtinId="40" hidden="1"/>
    <cellStyle name="60% - Accent3" xfId="2501" builtinId="40" hidden="1"/>
    <cellStyle name="60% - Accent3" xfId="2526" builtinId="40" hidden="1"/>
    <cellStyle name="60% - Accent3" xfId="2576" builtinId="40" hidden="1"/>
    <cellStyle name="60% - Accent3" xfId="2625" builtinId="40" hidden="1"/>
    <cellStyle name="60% - Accent3" xfId="2667" builtinId="40" hidden="1"/>
    <cellStyle name="60% - Accent3" xfId="2703" builtinId="40" hidden="1"/>
    <cellStyle name="60% - Accent3" xfId="2743" builtinId="40" hidden="1"/>
    <cellStyle name="60% - Accent3" xfId="2781" builtinId="40" hidden="1"/>
    <cellStyle name="60% - Accent3" xfId="2800" builtinId="40" hidden="1"/>
    <cellStyle name="60% - Accent3" xfId="2840" builtinId="40" hidden="1"/>
    <cellStyle name="60% - Accent3" xfId="2888" builtinId="40" hidden="1"/>
    <cellStyle name="60% - Accent3" xfId="2931" builtinId="40" hidden="1"/>
    <cellStyle name="60% - Accent3" xfId="2968" builtinId="40" hidden="1"/>
    <cellStyle name="60% - Accent3" xfId="3008" builtinId="40" hidden="1"/>
    <cellStyle name="60% - Accent3" xfId="3046" builtinId="40" hidden="1"/>
    <cellStyle name="60% - Accent3" xfId="3089" builtinId="40" hidden="1"/>
    <cellStyle name="60% - Accent3" xfId="3135" builtinId="40" hidden="1"/>
    <cellStyle name="60% - Accent4" xfId="40" builtinId="44" hidden="1"/>
    <cellStyle name="60% - Accent4" xfId="92" builtinId="44" hidden="1"/>
    <cellStyle name="60% - Accent4" xfId="134" builtinId="44" hidden="1"/>
    <cellStyle name="60% - Accent4" xfId="180" builtinId="44" hidden="1"/>
    <cellStyle name="60% - Accent4" xfId="230" builtinId="44" hidden="1"/>
    <cellStyle name="60% - Accent4" xfId="269" builtinId="44" hidden="1"/>
    <cellStyle name="60% - Accent4" xfId="317" builtinId="44" hidden="1"/>
    <cellStyle name="60% - Accent4" xfId="352" builtinId="44" hidden="1"/>
    <cellStyle name="60% - Accent4" xfId="401" builtinId="44" hidden="1"/>
    <cellStyle name="60% - Accent4" xfId="441" builtinId="44" hidden="1"/>
    <cellStyle name="60% - Accent4" xfId="478" builtinId="44" hidden="1"/>
    <cellStyle name="60% - Accent4" xfId="518" builtinId="44" hidden="1"/>
    <cellStyle name="60% - Accent4" xfId="565" builtinId="44" hidden="1"/>
    <cellStyle name="60% - Accent4" xfId="613" builtinId="44" hidden="1"/>
    <cellStyle name="60% - Accent4" xfId="652" builtinId="44" hidden="1"/>
    <cellStyle name="60% - Accent4" xfId="699" builtinId="44" hidden="1"/>
    <cellStyle name="60% - Accent4" xfId="735" builtinId="44" hidden="1"/>
    <cellStyle name="60% - Accent4" xfId="784" builtinId="44" hidden="1"/>
    <cellStyle name="60% - Accent4" xfId="823" builtinId="44" hidden="1"/>
    <cellStyle name="60% - Accent4" xfId="858" builtinId="44" hidden="1"/>
    <cellStyle name="60% - Accent4" xfId="896" builtinId="44" hidden="1"/>
    <cellStyle name="60% - Accent4" xfId="622" builtinId="44" hidden="1"/>
    <cellStyle name="60% - Accent4" xfId="949" builtinId="44" hidden="1"/>
    <cellStyle name="60% - Accent4" xfId="989" builtinId="44" hidden="1"/>
    <cellStyle name="60% - Accent4" xfId="1035" builtinId="44" hidden="1"/>
    <cellStyle name="60% - Accent4" xfId="1071" builtinId="44" hidden="1"/>
    <cellStyle name="60% - Accent4" xfId="1120" builtinId="44" hidden="1"/>
    <cellStyle name="60% - Accent4" xfId="1161" builtinId="44" hidden="1"/>
    <cellStyle name="60% - Accent4" xfId="1197" builtinId="44" hidden="1"/>
    <cellStyle name="60% - Accent4" xfId="1237" builtinId="44" hidden="1"/>
    <cellStyle name="60% - Accent4" xfId="912" builtinId="44" hidden="1"/>
    <cellStyle name="60% - Accent4" xfId="1278" builtinId="44" hidden="1"/>
    <cellStyle name="60% - Accent4" xfId="1315" builtinId="44" hidden="1"/>
    <cellStyle name="60% - Accent4" xfId="1358" builtinId="44" hidden="1"/>
    <cellStyle name="60% - Accent4" xfId="1390" builtinId="44" hidden="1"/>
    <cellStyle name="60% - Accent4" xfId="1435" builtinId="44" hidden="1"/>
    <cellStyle name="60% - Accent4" xfId="1471" builtinId="44" hidden="1"/>
    <cellStyle name="60% - Accent4" xfId="1504" builtinId="44" hidden="1"/>
    <cellStyle name="60% - Accent4" xfId="1540" builtinId="44" hidden="1"/>
    <cellStyle name="60% - Accent4" xfId="195" builtinId="44" hidden="1"/>
    <cellStyle name="60% - Accent4" xfId="1578" builtinId="44" hidden="1"/>
    <cellStyle name="60% - Accent4" xfId="1612" builtinId="44" hidden="1"/>
    <cellStyle name="60% - Accent4" xfId="1665" builtinId="44" hidden="1"/>
    <cellStyle name="60% - Accent4" xfId="1717" builtinId="44" hidden="1"/>
    <cellStyle name="60% - Accent4" xfId="1767" builtinId="44" hidden="1"/>
    <cellStyle name="60% - Accent4" xfId="1811" builtinId="44" hidden="1"/>
    <cellStyle name="60% - Accent4" xfId="1848" builtinId="44" hidden="1"/>
    <cellStyle name="60% - Accent4" xfId="1888" builtinId="44" hidden="1"/>
    <cellStyle name="60% - Accent4" xfId="1926" builtinId="44" hidden="1"/>
    <cellStyle name="60% - Accent4" xfId="1961" builtinId="44" hidden="1"/>
    <cellStyle name="60% - Accent4" xfId="2014" builtinId="44" hidden="1"/>
    <cellStyle name="60% - Accent4" xfId="2065" builtinId="44" hidden="1"/>
    <cellStyle name="60% - Accent4" xfId="2109" builtinId="44" hidden="1"/>
    <cellStyle name="60% - Accent4" xfId="2145" builtinId="44" hidden="1"/>
    <cellStyle name="60% - Accent4" xfId="2185" builtinId="44" hidden="1"/>
    <cellStyle name="60% - Accent4" xfId="2223" builtinId="44" hidden="1"/>
    <cellStyle name="60% - Accent4" xfId="2243" builtinId="44" hidden="1"/>
    <cellStyle name="60% - Accent4" xfId="2296" builtinId="44" hidden="1"/>
    <cellStyle name="60% - Accent4" xfId="2346" builtinId="44" hidden="1"/>
    <cellStyle name="60% - Accent4" xfId="2390" builtinId="44" hidden="1"/>
    <cellStyle name="60% - Accent4" xfId="2427" builtinId="44" hidden="1"/>
    <cellStyle name="60% - Accent4" xfId="2467" builtinId="44" hidden="1"/>
    <cellStyle name="60% - Accent4" xfId="2505" builtinId="44" hidden="1"/>
    <cellStyle name="60% - Accent4" xfId="2530" builtinId="44" hidden="1"/>
    <cellStyle name="60% - Accent4" xfId="2580" builtinId="44" hidden="1"/>
    <cellStyle name="60% - Accent4" xfId="2629" builtinId="44" hidden="1"/>
    <cellStyle name="60% - Accent4" xfId="2671" builtinId="44" hidden="1"/>
    <cellStyle name="60% - Accent4" xfId="2707" builtinId="44" hidden="1"/>
    <cellStyle name="60% - Accent4" xfId="2747" builtinId="44" hidden="1"/>
    <cellStyle name="60% - Accent4" xfId="2785" builtinId="44" hidden="1"/>
    <cellStyle name="60% - Accent4" xfId="2804" builtinId="44" hidden="1"/>
    <cellStyle name="60% - Accent4" xfId="2844" builtinId="44" hidden="1"/>
    <cellStyle name="60% - Accent4" xfId="2892" builtinId="44" hidden="1"/>
    <cellStyle name="60% - Accent4" xfId="2935" builtinId="44" hidden="1"/>
    <cellStyle name="60% - Accent4" xfId="2972" builtinId="44" hidden="1"/>
    <cellStyle name="60% - Accent4" xfId="3012" builtinId="44" hidden="1"/>
    <cellStyle name="60% - Accent4" xfId="3050" builtinId="44" hidden="1"/>
    <cellStyle name="60% - Accent4" xfId="3093" builtinId="44" hidden="1"/>
    <cellStyle name="60% - Accent4" xfId="3139" builtinId="44" hidden="1"/>
    <cellStyle name="60% - Accent5" xfId="44" builtinId="48" hidden="1"/>
    <cellStyle name="60% - Accent5" xfId="96" builtinId="48" hidden="1"/>
    <cellStyle name="60% - Accent5" xfId="138" builtinId="48" hidden="1"/>
    <cellStyle name="60% - Accent5" xfId="184" builtinId="48" hidden="1"/>
    <cellStyle name="60% - Accent5" xfId="234" builtinId="48" hidden="1"/>
    <cellStyle name="60% - Accent5" xfId="273" builtinId="48" hidden="1"/>
    <cellStyle name="60% - Accent5" xfId="321" builtinId="48" hidden="1"/>
    <cellStyle name="60% - Accent5" xfId="356" builtinId="48" hidden="1"/>
    <cellStyle name="60% - Accent5" xfId="405" builtinId="48" hidden="1"/>
    <cellStyle name="60% - Accent5" xfId="445" builtinId="48" hidden="1"/>
    <cellStyle name="60% - Accent5" xfId="482" builtinId="48" hidden="1"/>
    <cellStyle name="60% - Accent5" xfId="522" builtinId="48" hidden="1"/>
    <cellStyle name="60% - Accent5" xfId="569" builtinId="48" hidden="1"/>
    <cellStyle name="60% - Accent5" xfId="617" builtinId="48" hidden="1"/>
    <cellStyle name="60% - Accent5" xfId="656" builtinId="48" hidden="1"/>
    <cellStyle name="60% - Accent5" xfId="703" builtinId="48" hidden="1"/>
    <cellStyle name="60% - Accent5" xfId="739" builtinId="48" hidden="1"/>
    <cellStyle name="60% - Accent5" xfId="788" builtinId="48" hidden="1"/>
    <cellStyle name="60% - Accent5" xfId="827" builtinId="48" hidden="1"/>
    <cellStyle name="60% - Accent5" xfId="862" builtinId="48" hidden="1"/>
    <cellStyle name="60% - Accent5" xfId="900" builtinId="48" hidden="1"/>
    <cellStyle name="60% - Accent5" xfId="532" builtinId="48" hidden="1"/>
    <cellStyle name="60% - Accent5" xfId="953" builtinId="48" hidden="1"/>
    <cellStyle name="60% - Accent5" xfId="993" builtinId="48" hidden="1"/>
    <cellStyle name="60% - Accent5" xfId="1039" builtinId="48" hidden="1"/>
    <cellStyle name="60% - Accent5" xfId="1075" builtinId="48" hidden="1"/>
    <cellStyle name="60% - Accent5" xfId="1124" builtinId="48" hidden="1"/>
    <cellStyle name="60% - Accent5" xfId="1165" builtinId="48" hidden="1"/>
    <cellStyle name="60% - Accent5" xfId="1201" builtinId="48" hidden="1"/>
    <cellStyle name="60% - Accent5" xfId="1241" builtinId="48" hidden="1"/>
    <cellStyle name="60% - Accent5" xfId="1141" builtinId="48" hidden="1"/>
    <cellStyle name="60% - Accent5" xfId="1282" builtinId="48" hidden="1"/>
    <cellStyle name="60% - Accent5" xfId="1319" builtinId="48" hidden="1"/>
    <cellStyle name="60% - Accent5" xfId="1362" builtinId="48" hidden="1"/>
    <cellStyle name="60% - Accent5" xfId="1394" builtinId="48" hidden="1"/>
    <cellStyle name="60% - Accent5" xfId="1439" builtinId="48" hidden="1"/>
    <cellStyle name="60% - Accent5" xfId="1475" builtinId="48" hidden="1"/>
    <cellStyle name="60% - Accent5" xfId="1508" builtinId="48" hidden="1"/>
    <cellStyle name="60% - Accent5" xfId="1544" builtinId="48" hidden="1"/>
    <cellStyle name="60% - Accent5" xfId="745" builtinId="48" hidden="1"/>
    <cellStyle name="60% - Accent5" xfId="1582" builtinId="48" hidden="1"/>
    <cellStyle name="60% - Accent5" xfId="1616" builtinId="48" hidden="1"/>
    <cellStyle name="60% - Accent5" xfId="1669" builtinId="48" hidden="1"/>
    <cellStyle name="60% - Accent5" xfId="1721" builtinId="48" hidden="1"/>
    <cellStyle name="60% - Accent5" xfId="1771" builtinId="48" hidden="1"/>
    <cellStyle name="60% - Accent5" xfId="1815" builtinId="48" hidden="1"/>
    <cellStyle name="60% - Accent5" xfId="1852" builtinId="48" hidden="1"/>
    <cellStyle name="60% - Accent5" xfId="1892" builtinId="48" hidden="1"/>
    <cellStyle name="60% - Accent5" xfId="1930" builtinId="48" hidden="1"/>
    <cellStyle name="60% - Accent5" xfId="1965" builtinId="48" hidden="1"/>
    <cellStyle name="60% - Accent5" xfId="2018" builtinId="48" hidden="1"/>
    <cellStyle name="60% - Accent5" xfId="2069" builtinId="48" hidden="1"/>
    <cellStyle name="60% - Accent5" xfId="2113" builtinId="48" hidden="1"/>
    <cellStyle name="60% - Accent5" xfId="2149" builtinId="48" hidden="1"/>
    <cellStyle name="60% - Accent5" xfId="2189" builtinId="48" hidden="1"/>
    <cellStyle name="60% - Accent5" xfId="2227" builtinId="48" hidden="1"/>
    <cellStyle name="60% - Accent5" xfId="2247" builtinId="48" hidden="1"/>
    <cellStyle name="60% - Accent5" xfId="2300" builtinId="48" hidden="1"/>
    <cellStyle name="60% - Accent5" xfId="2350" builtinId="48" hidden="1"/>
    <cellStyle name="60% - Accent5" xfId="2394" builtinId="48" hidden="1"/>
    <cellStyle name="60% - Accent5" xfId="2431" builtinId="48" hidden="1"/>
    <cellStyle name="60% - Accent5" xfId="2471" builtinId="48" hidden="1"/>
    <cellStyle name="60% - Accent5" xfId="2509" builtinId="48" hidden="1"/>
    <cellStyle name="60% - Accent5" xfId="2534" builtinId="48" hidden="1"/>
    <cellStyle name="60% - Accent5" xfId="2584" builtinId="48" hidden="1"/>
    <cellStyle name="60% - Accent5" xfId="2633" builtinId="48" hidden="1"/>
    <cellStyle name="60% - Accent5" xfId="2675" builtinId="48" hidden="1"/>
    <cellStyle name="60% - Accent5" xfId="2711" builtinId="48" hidden="1"/>
    <cellStyle name="60% - Accent5" xfId="2751" builtinId="48" hidden="1"/>
    <cellStyle name="60% - Accent5" xfId="2789" builtinId="48" hidden="1"/>
    <cellStyle name="60% - Accent5" xfId="2808" builtinId="48" hidden="1"/>
    <cellStyle name="60% - Accent5" xfId="2848" builtinId="48" hidden="1"/>
    <cellStyle name="60% - Accent5" xfId="2896" builtinId="48" hidden="1"/>
    <cellStyle name="60% - Accent5" xfId="2939" builtinId="48" hidden="1"/>
    <cellStyle name="60% - Accent5" xfId="2976" builtinId="48" hidden="1"/>
    <cellStyle name="60% - Accent5" xfId="3016" builtinId="48" hidden="1"/>
    <cellStyle name="60% - Accent5" xfId="3054" builtinId="48" hidden="1"/>
    <cellStyle name="60% - Accent5" xfId="3097" builtinId="48" hidden="1"/>
    <cellStyle name="60% - Accent5" xfId="3143" builtinId="48" hidden="1"/>
    <cellStyle name="60% - Accent6" xfId="48" builtinId="52" hidden="1"/>
    <cellStyle name="60% - Accent6" xfId="100" builtinId="52" hidden="1"/>
    <cellStyle name="60% - Accent6" xfId="142" builtinId="52" hidden="1"/>
    <cellStyle name="60% - Accent6" xfId="188" builtinId="52" hidden="1"/>
    <cellStyle name="60% - Accent6" xfId="238" builtinId="52" hidden="1"/>
    <cellStyle name="60% - Accent6" xfId="277" builtinId="52" hidden="1"/>
    <cellStyle name="60% - Accent6" xfId="325" builtinId="52" hidden="1"/>
    <cellStyle name="60% - Accent6" xfId="360" builtinId="52" hidden="1"/>
    <cellStyle name="60% - Accent6" xfId="409" builtinId="52" hidden="1"/>
    <cellStyle name="60% - Accent6" xfId="449" builtinId="52" hidden="1"/>
    <cellStyle name="60% - Accent6" xfId="486" builtinId="52" hidden="1"/>
    <cellStyle name="60% - Accent6" xfId="526" builtinId="52" hidden="1"/>
    <cellStyle name="60% - Accent6" xfId="573" builtinId="52" hidden="1"/>
    <cellStyle name="60% - Accent6" xfId="621" builtinId="52" hidden="1"/>
    <cellStyle name="60% - Accent6" xfId="660" builtinId="52" hidden="1"/>
    <cellStyle name="60% - Accent6" xfId="707" builtinId="52" hidden="1"/>
    <cellStyle name="60% - Accent6" xfId="743" builtinId="52" hidden="1"/>
    <cellStyle name="60% - Accent6" xfId="792" builtinId="52" hidden="1"/>
    <cellStyle name="60% - Accent6" xfId="831" builtinId="52" hidden="1"/>
    <cellStyle name="60% - Accent6" xfId="866" builtinId="52" hidden="1"/>
    <cellStyle name="60% - Accent6" xfId="904" builtinId="52" hidden="1"/>
    <cellStyle name="60% - Accent6" xfId="908" builtinId="52" hidden="1"/>
    <cellStyle name="60% - Accent6" xfId="957" builtinId="52" hidden="1"/>
    <cellStyle name="60% - Accent6" xfId="997" builtinId="52" hidden="1"/>
    <cellStyle name="60% - Accent6" xfId="1043" builtinId="52" hidden="1"/>
    <cellStyle name="60% - Accent6" xfId="1079" builtinId="52" hidden="1"/>
    <cellStyle name="60% - Accent6" xfId="1128" builtinId="52" hidden="1"/>
    <cellStyle name="60% - Accent6" xfId="1169" builtinId="52" hidden="1"/>
    <cellStyle name="60% - Accent6" xfId="1205" builtinId="52" hidden="1"/>
    <cellStyle name="60% - Accent6" xfId="1245" builtinId="52" hidden="1"/>
    <cellStyle name="60% - Accent6" xfId="1101" builtinId="52" hidden="1"/>
    <cellStyle name="60% - Accent6" xfId="1286" builtinId="52" hidden="1"/>
    <cellStyle name="60% - Accent6" xfId="1323" builtinId="52" hidden="1"/>
    <cellStyle name="60% - Accent6" xfId="1366" builtinId="52" hidden="1"/>
    <cellStyle name="60% - Accent6" xfId="1398" builtinId="52" hidden="1"/>
    <cellStyle name="60% - Accent6" xfId="1443" builtinId="52" hidden="1"/>
    <cellStyle name="60% - Accent6" xfId="1479" builtinId="52" hidden="1"/>
    <cellStyle name="60% - Accent6" xfId="1512" builtinId="52" hidden="1"/>
    <cellStyle name="60% - Accent6" xfId="1548" builtinId="52" hidden="1"/>
    <cellStyle name="60% - Accent6" xfId="213" builtinId="52" hidden="1"/>
    <cellStyle name="60% - Accent6" xfId="1586" builtinId="52" hidden="1"/>
    <cellStyle name="60% - Accent6" xfId="1620" builtinId="52" hidden="1"/>
    <cellStyle name="60% - Accent6" xfId="1673" builtinId="52" hidden="1"/>
    <cellStyle name="60% - Accent6" xfId="1725" builtinId="52" hidden="1"/>
    <cellStyle name="60% - Accent6" xfId="1775" builtinId="52" hidden="1"/>
    <cellStyle name="60% - Accent6" xfId="1819" builtinId="52" hidden="1"/>
    <cellStyle name="60% - Accent6" xfId="1856" builtinId="52" hidden="1"/>
    <cellStyle name="60% - Accent6" xfId="1896" builtinId="52" hidden="1"/>
    <cellStyle name="60% - Accent6" xfId="1934" builtinId="52" hidden="1"/>
    <cellStyle name="60% - Accent6" xfId="1969" builtinId="52" hidden="1"/>
    <cellStyle name="60% - Accent6" xfId="2022" builtinId="52" hidden="1"/>
    <cellStyle name="60% - Accent6" xfId="2073" builtinId="52" hidden="1"/>
    <cellStyle name="60% - Accent6" xfId="2117" builtinId="52" hidden="1"/>
    <cellStyle name="60% - Accent6" xfId="2153" builtinId="52" hidden="1"/>
    <cellStyle name="60% - Accent6" xfId="2193" builtinId="52" hidden="1"/>
    <cellStyle name="60% - Accent6" xfId="2231" builtinId="52" hidden="1"/>
    <cellStyle name="60% - Accent6" xfId="2251" builtinId="52" hidden="1"/>
    <cellStyle name="60% - Accent6" xfId="2304" builtinId="52" hidden="1"/>
    <cellStyle name="60% - Accent6" xfId="2354" builtinId="52" hidden="1"/>
    <cellStyle name="60% - Accent6" xfId="2398" builtinId="52" hidden="1"/>
    <cellStyle name="60% - Accent6" xfId="2435" builtinId="52" hidden="1"/>
    <cellStyle name="60% - Accent6" xfId="2475" builtinId="52" hidden="1"/>
    <cellStyle name="60% - Accent6" xfId="2513" builtinId="52" hidden="1"/>
    <cellStyle name="60% - Accent6" xfId="2538" builtinId="52" hidden="1"/>
    <cellStyle name="60% - Accent6" xfId="2588" builtinId="52" hidden="1"/>
    <cellStyle name="60% - Accent6" xfId="2637" builtinId="52" hidden="1"/>
    <cellStyle name="60% - Accent6" xfId="2679" builtinId="52" hidden="1"/>
    <cellStyle name="60% - Accent6" xfId="2715" builtinId="52" hidden="1"/>
    <cellStyle name="60% - Accent6" xfId="2755" builtinId="52" hidden="1"/>
    <cellStyle name="60% - Accent6" xfId="2793" builtinId="52" hidden="1"/>
    <cellStyle name="60% - Accent6" xfId="2812" builtinId="52" hidden="1"/>
    <cellStyle name="60% - Accent6" xfId="2852" builtinId="52" hidden="1"/>
    <cellStyle name="60% - Accent6" xfId="2900" builtinId="52" hidden="1"/>
    <cellStyle name="60% - Accent6" xfId="2943" builtinId="52" hidden="1"/>
    <cellStyle name="60% - Accent6" xfId="2980" builtinId="52" hidden="1"/>
    <cellStyle name="60% - Accent6" xfId="3020" builtinId="52" hidden="1"/>
    <cellStyle name="60% - Accent6" xfId="3058" builtinId="52" hidden="1"/>
    <cellStyle name="60% - Accent6" xfId="3101" builtinId="52" hidden="1"/>
    <cellStyle name="60% - Accent6" xfId="3147" builtinId="52" hidden="1"/>
    <cellStyle name="Accent1" xfId="25" builtinId="29" hidden="1"/>
    <cellStyle name="Accent1" xfId="77" builtinId="29" hidden="1"/>
    <cellStyle name="Accent1" xfId="119" builtinId="29" hidden="1"/>
    <cellStyle name="Accent1" xfId="165" builtinId="29" hidden="1"/>
    <cellStyle name="Accent1" xfId="215" builtinId="29" hidden="1"/>
    <cellStyle name="Accent1" xfId="254" builtinId="29" hidden="1"/>
    <cellStyle name="Accent1" xfId="302" builtinId="29" hidden="1"/>
    <cellStyle name="Accent1" xfId="337" builtinId="29" hidden="1"/>
    <cellStyle name="Accent1" xfId="386" builtinId="29" hidden="1"/>
    <cellStyle name="Accent1" xfId="426" builtinId="29" hidden="1"/>
    <cellStyle name="Accent1" xfId="463" builtinId="29" hidden="1"/>
    <cellStyle name="Accent1" xfId="503" builtinId="29" hidden="1"/>
    <cellStyle name="Accent1" xfId="550" builtinId="29" hidden="1"/>
    <cellStyle name="Accent1" xfId="598" builtinId="29" hidden="1"/>
    <cellStyle name="Accent1" xfId="637" builtinId="29" hidden="1"/>
    <cellStyle name="Accent1" xfId="684" builtinId="29" hidden="1"/>
    <cellStyle name="Accent1" xfId="720" builtinId="29" hidden="1"/>
    <cellStyle name="Accent1" xfId="769" builtinId="29" hidden="1"/>
    <cellStyle name="Accent1" xfId="808" builtinId="29" hidden="1"/>
    <cellStyle name="Accent1" xfId="843" builtinId="29" hidden="1"/>
    <cellStyle name="Accent1" xfId="881" builtinId="29" hidden="1"/>
    <cellStyle name="Accent1" xfId="578" builtinId="29" hidden="1"/>
    <cellStyle name="Accent1" xfId="934" builtinId="29" hidden="1"/>
    <cellStyle name="Accent1" xfId="974" builtinId="29" hidden="1"/>
    <cellStyle name="Accent1" xfId="1020" builtinId="29" hidden="1"/>
    <cellStyle name="Accent1" xfId="1056" builtinId="29" hidden="1"/>
    <cellStyle name="Accent1" xfId="1105" builtinId="29" hidden="1"/>
    <cellStyle name="Accent1" xfId="1146" builtinId="29" hidden="1"/>
    <cellStyle name="Accent1" xfId="1182" builtinId="29" hidden="1"/>
    <cellStyle name="Accent1" xfId="1222" builtinId="29" hidden="1"/>
    <cellStyle name="Accent1" xfId="1138" builtinId="29" hidden="1"/>
    <cellStyle name="Accent1" xfId="1263" builtinId="29" hidden="1"/>
    <cellStyle name="Accent1" xfId="1300" builtinId="29" hidden="1"/>
    <cellStyle name="Accent1" xfId="1343" builtinId="29" hidden="1"/>
    <cellStyle name="Accent1" xfId="1375" builtinId="29" hidden="1"/>
    <cellStyle name="Accent1" xfId="1420" builtinId="29" hidden="1"/>
    <cellStyle name="Accent1" xfId="1456" builtinId="29" hidden="1"/>
    <cellStyle name="Accent1" xfId="1489" builtinId="29" hidden="1"/>
    <cellStyle name="Accent1" xfId="1525" builtinId="29" hidden="1"/>
    <cellStyle name="Accent1" xfId="298" builtinId="29" hidden="1"/>
    <cellStyle name="Accent1" xfId="1563" builtinId="29" hidden="1"/>
    <cellStyle name="Accent1" xfId="1597" builtinId="29" hidden="1"/>
    <cellStyle name="Accent1" xfId="1650" builtinId="29" hidden="1"/>
    <cellStyle name="Accent1" xfId="1702" builtinId="29" hidden="1"/>
    <cellStyle name="Accent1" xfId="1752" builtinId="29" hidden="1"/>
    <cellStyle name="Accent1" xfId="1796" builtinId="29" hidden="1"/>
    <cellStyle name="Accent1" xfId="1833" builtinId="29" hidden="1"/>
    <cellStyle name="Accent1" xfId="1873" builtinId="29" hidden="1"/>
    <cellStyle name="Accent1" xfId="1911" builtinId="29" hidden="1"/>
    <cellStyle name="Accent1" xfId="1946" builtinId="29" hidden="1"/>
    <cellStyle name="Accent1" xfId="1999" builtinId="29" hidden="1"/>
    <cellStyle name="Accent1" xfId="2050" builtinId="29" hidden="1"/>
    <cellStyle name="Accent1" xfId="2094" builtinId="29" hidden="1"/>
    <cellStyle name="Accent1" xfId="2130" builtinId="29" hidden="1"/>
    <cellStyle name="Accent1" xfId="2170" builtinId="29" hidden="1"/>
    <cellStyle name="Accent1" xfId="2208" builtinId="29" hidden="1"/>
    <cellStyle name="Accent1" xfId="2023" builtinId="29" hidden="1"/>
    <cellStyle name="Accent1" xfId="2281" builtinId="29" hidden="1"/>
    <cellStyle name="Accent1" xfId="2331" builtinId="29" hidden="1"/>
    <cellStyle name="Accent1" xfId="2375" builtinId="29" hidden="1"/>
    <cellStyle name="Accent1" xfId="2412" builtinId="29" hidden="1"/>
    <cellStyle name="Accent1" xfId="2452" builtinId="29" hidden="1"/>
    <cellStyle name="Accent1" xfId="2490" builtinId="29" hidden="1"/>
    <cellStyle name="Accent1" xfId="2089" builtinId="29" hidden="1"/>
    <cellStyle name="Accent1" xfId="2565" builtinId="29" hidden="1"/>
    <cellStyle name="Accent1" xfId="2614" builtinId="29" hidden="1"/>
    <cellStyle name="Accent1" xfId="2656" builtinId="29" hidden="1"/>
    <cellStyle name="Accent1" xfId="2692" builtinId="29" hidden="1"/>
    <cellStyle name="Accent1" xfId="2732" builtinId="29" hidden="1"/>
    <cellStyle name="Accent1" xfId="2770" builtinId="29" hidden="1"/>
    <cellStyle name="Accent1" xfId="2252" builtinId="29" hidden="1"/>
    <cellStyle name="Accent1" xfId="2829" builtinId="29" hidden="1"/>
    <cellStyle name="Accent1" xfId="2877" builtinId="29" hidden="1"/>
    <cellStyle name="Accent1" xfId="2920" builtinId="29" hidden="1"/>
    <cellStyle name="Accent1" xfId="2957" builtinId="29" hidden="1"/>
    <cellStyle name="Accent1" xfId="2997" builtinId="29" hidden="1"/>
    <cellStyle name="Accent1" xfId="3035" builtinId="29" hidden="1"/>
    <cellStyle name="Accent1" xfId="3078" builtinId="29" hidden="1"/>
    <cellStyle name="Accent1" xfId="3124" builtinId="29" hidden="1"/>
    <cellStyle name="Accent2" xfId="29" builtinId="33" hidden="1"/>
    <cellStyle name="Accent2" xfId="81" builtinId="33" hidden="1"/>
    <cellStyle name="Accent2" xfId="123" builtinId="33" hidden="1"/>
    <cellStyle name="Accent2" xfId="169" builtinId="33" hidden="1"/>
    <cellStyle name="Accent2" xfId="219" builtinId="33" hidden="1"/>
    <cellStyle name="Accent2" xfId="258" builtinId="33" hidden="1"/>
    <cellStyle name="Accent2" xfId="306" builtinId="33" hidden="1"/>
    <cellStyle name="Accent2" xfId="341" builtinId="33" hidden="1"/>
    <cellStyle name="Accent2" xfId="390" builtinId="33" hidden="1"/>
    <cellStyle name="Accent2" xfId="430" builtinId="33" hidden="1"/>
    <cellStyle name="Accent2" xfId="467" builtinId="33" hidden="1"/>
    <cellStyle name="Accent2" xfId="507" builtinId="33" hidden="1"/>
    <cellStyle name="Accent2" xfId="554" builtinId="33" hidden="1"/>
    <cellStyle name="Accent2" xfId="602" builtinId="33" hidden="1"/>
    <cellStyle name="Accent2" xfId="641" builtinId="33" hidden="1"/>
    <cellStyle name="Accent2" xfId="688" builtinId="33" hidden="1"/>
    <cellStyle name="Accent2" xfId="724" builtinId="33" hidden="1"/>
    <cellStyle name="Accent2" xfId="773" builtinId="33" hidden="1"/>
    <cellStyle name="Accent2" xfId="812" builtinId="33" hidden="1"/>
    <cellStyle name="Accent2" xfId="847" builtinId="33" hidden="1"/>
    <cellStyle name="Accent2" xfId="885" builtinId="33" hidden="1"/>
    <cellStyle name="Accent2" xfId="804" builtinId="33" hidden="1"/>
    <cellStyle name="Accent2" xfId="938" builtinId="33" hidden="1"/>
    <cellStyle name="Accent2" xfId="978" builtinId="33" hidden="1"/>
    <cellStyle name="Accent2" xfId="1024" builtinId="33" hidden="1"/>
    <cellStyle name="Accent2" xfId="1060" builtinId="33" hidden="1"/>
    <cellStyle name="Accent2" xfId="1109" builtinId="33" hidden="1"/>
    <cellStyle name="Accent2" xfId="1150" builtinId="33" hidden="1"/>
    <cellStyle name="Accent2" xfId="1186" builtinId="33" hidden="1"/>
    <cellStyle name="Accent2" xfId="1226" builtinId="33" hidden="1"/>
    <cellStyle name="Accent2" xfId="1051" builtinId="33" hidden="1"/>
    <cellStyle name="Accent2" xfId="1267" builtinId="33" hidden="1"/>
    <cellStyle name="Accent2" xfId="1304" builtinId="33" hidden="1"/>
    <cellStyle name="Accent2" xfId="1347" builtinId="33" hidden="1"/>
    <cellStyle name="Accent2" xfId="1379" builtinId="33" hidden="1"/>
    <cellStyle name="Accent2" xfId="1424" builtinId="33" hidden="1"/>
    <cellStyle name="Accent2" xfId="1460" builtinId="33" hidden="1"/>
    <cellStyle name="Accent2" xfId="1493" builtinId="33" hidden="1"/>
    <cellStyle name="Accent2" xfId="1529" builtinId="33" hidden="1"/>
    <cellStyle name="Accent2" xfId="194" builtinId="33" hidden="1"/>
    <cellStyle name="Accent2" xfId="1567" builtinId="33" hidden="1"/>
    <cellStyle name="Accent2" xfId="1601" builtinId="33" hidden="1"/>
    <cellStyle name="Accent2" xfId="1654" builtinId="33" hidden="1"/>
    <cellStyle name="Accent2" xfId="1706" builtinId="33" hidden="1"/>
    <cellStyle name="Accent2" xfId="1756" builtinId="33" hidden="1"/>
    <cellStyle name="Accent2" xfId="1800" builtinId="33" hidden="1"/>
    <cellStyle name="Accent2" xfId="1837" builtinId="33" hidden="1"/>
    <cellStyle name="Accent2" xfId="1877" builtinId="33" hidden="1"/>
    <cellStyle name="Accent2" xfId="1915" builtinId="33" hidden="1"/>
    <cellStyle name="Accent2" xfId="1950" builtinId="33" hidden="1"/>
    <cellStyle name="Accent2" xfId="2003" builtinId="33" hidden="1"/>
    <cellStyle name="Accent2" xfId="2054" builtinId="33" hidden="1"/>
    <cellStyle name="Accent2" xfId="2098" builtinId="33" hidden="1"/>
    <cellStyle name="Accent2" xfId="2134" builtinId="33" hidden="1"/>
    <cellStyle name="Accent2" xfId="2174" builtinId="33" hidden="1"/>
    <cellStyle name="Accent2" xfId="2212" builtinId="33" hidden="1"/>
    <cellStyle name="Accent2" xfId="1625" builtinId="33" hidden="1"/>
    <cellStyle name="Accent2" xfId="2285" builtinId="33" hidden="1"/>
    <cellStyle name="Accent2" xfId="2335" builtinId="33" hidden="1"/>
    <cellStyle name="Accent2" xfId="2379" builtinId="33" hidden="1"/>
    <cellStyle name="Accent2" xfId="2416" builtinId="33" hidden="1"/>
    <cellStyle name="Accent2" xfId="2456" builtinId="33" hidden="1"/>
    <cellStyle name="Accent2" xfId="2494" builtinId="33" hidden="1"/>
    <cellStyle name="Accent2" xfId="2519" builtinId="33" hidden="1"/>
    <cellStyle name="Accent2" xfId="2569" builtinId="33" hidden="1"/>
    <cellStyle name="Accent2" xfId="2618" builtinId="33" hidden="1"/>
    <cellStyle name="Accent2" xfId="2660" builtinId="33" hidden="1"/>
    <cellStyle name="Accent2" xfId="2696" builtinId="33" hidden="1"/>
    <cellStyle name="Accent2" xfId="2736" builtinId="33" hidden="1"/>
    <cellStyle name="Accent2" xfId="2774" builtinId="33" hidden="1"/>
    <cellStyle name="Accent2" xfId="2541" builtinId="33" hidden="1"/>
    <cellStyle name="Accent2" xfId="2833" builtinId="33" hidden="1"/>
    <cellStyle name="Accent2" xfId="2881" builtinId="33" hidden="1"/>
    <cellStyle name="Accent2" xfId="2924" builtinId="33" hidden="1"/>
    <cellStyle name="Accent2" xfId="2961" builtinId="33" hidden="1"/>
    <cellStyle name="Accent2" xfId="3001" builtinId="33" hidden="1"/>
    <cellStyle name="Accent2" xfId="3039" builtinId="33" hidden="1"/>
    <cellStyle name="Accent2" xfId="3082" builtinId="33" hidden="1"/>
    <cellStyle name="Accent2" xfId="3128" builtinId="33" hidden="1"/>
    <cellStyle name="Accent3" xfId="33" builtinId="37" hidden="1"/>
    <cellStyle name="Accent3" xfId="85" builtinId="37" hidden="1"/>
    <cellStyle name="Accent3" xfId="127" builtinId="37" hidden="1"/>
    <cellStyle name="Accent3" xfId="173" builtinId="37" hidden="1"/>
    <cellStyle name="Accent3" xfId="223" builtinId="37" hidden="1"/>
    <cellStyle name="Accent3" xfId="262" builtinId="37" hidden="1"/>
    <cellStyle name="Accent3" xfId="310" builtinId="37" hidden="1"/>
    <cellStyle name="Accent3" xfId="345" builtinId="37" hidden="1"/>
    <cellStyle name="Accent3" xfId="394" builtinId="37" hidden="1"/>
    <cellStyle name="Accent3" xfId="434" builtinId="37" hidden="1"/>
    <cellStyle name="Accent3" xfId="471" builtinId="37" hidden="1"/>
    <cellStyle name="Accent3" xfId="511" builtinId="37" hidden="1"/>
    <cellStyle name="Accent3" xfId="558" builtinId="37" hidden="1"/>
    <cellStyle name="Accent3" xfId="606" builtinId="37" hidden="1"/>
    <cellStyle name="Accent3" xfId="645" builtinId="37" hidden="1"/>
    <cellStyle name="Accent3" xfId="692" builtinId="37" hidden="1"/>
    <cellStyle name="Accent3" xfId="728" builtinId="37" hidden="1"/>
    <cellStyle name="Accent3" xfId="777" builtinId="37" hidden="1"/>
    <cellStyle name="Accent3" xfId="816" builtinId="37" hidden="1"/>
    <cellStyle name="Accent3" xfId="851" builtinId="37" hidden="1"/>
    <cellStyle name="Accent3" xfId="889" builtinId="37" hidden="1"/>
    <cellStyle name="Accent3" xfId="766" builtinId="37" hidden="1"/>
    <cellStyle name="Accent3" xfId="942" builtinId="37" hidden="1"/>
    <cellStyle name="Accent3" xfId="982" builtinId="37" hidden="1"/>
    <cellStyle name="Accent3" xfId="1028" builtinId="37" hidden="1"/>
    <cellStyle name="Accent3" xfId="1064" builtinId="37" hidden="1"/>
    <cellStyle name="Accent3" xfId="1113" builtinId="37" hidden="1"/>
    <cellStyle name="Accent3" xfId="1154" builtinId="37" hidden="1"/>
    <cellStyle name="Accent3" xfId="1190" builtinId="37" hidden="1"/>
    <cellStyle name="Accent3" xfId="1230" builtinId="37" hidden="1"/>
    <cellStyle name="Accent3" xfId="1080" builtinId="37" hidden="1"/>
    <cellStyle name="Accent3" xfId="1271" builtinId="37" hidden="1"/>
    <cellStyle name="Accent3" xfId="1308" builtinId="37" hidden="1"/>
    <cellStyle name="Accent3" xfId="1351" builtinId="37" hidden="1"/>
    <cellStyle name="Accent3" xfId="1383" builtinId="37" hidden="1"/>
    <cellStyle name="Accent3" xfId="1428" builtinId="37" hidden="1"/>
    <cellStyle name="Accent3" xfId="1464" builtinId="37" hidden="1"/>
    <cellStyle name="Accent3" xfId="1497" builtinId="37" hidden="1"/>
    <cellStyle name="Accent3" xfId="1533" builtinId="37" hidden="1"/>
    <cellStyle name="Accent3" xfId="362" builtinId="37" hidden="1"/>
    <cellStyle name="Accent3" xfId="1571" builtinId="37" hidden="1"/>
    <cellStyle name="Accent3" xfId="1605" builtinId="37" hidden="1"/>
    <cellStyle name="Accent3" xfId="1658" builtinId="37" hidden="1"/>
    <cellStyle name="Accent3" xfId="1710" builtinId="37" hidden="1"/>
    <cellStyle name="Accent3" xfId="1760" builtinId="37" hidden="1"/>
    <cellStyle name="Accent3" xfId="1804" builtinId="37" hidden="1"/>
    <cellStyle name="Accent3" xfId="1841" builtinId="37" hidden="1"/>
    <cellStyle name="Accent3" xfId="1881" builtinId="37" hidden="1"/>
    <cellStyle name="Accent3" xfId="1919" builtinId="37" hidden="1"/>
    <cellStyle name="Accent3" xfId="1954" builtinId="37" hidden="1"/>
    <cellStyle name="Accent3" xfId="2007" builtinId="37" hidden="1"/>
    <cellStyle name="Accent3" xfId="2058" builtinId="37" hidden="1"/>
    <cellStyle name="Accent3" xfId="2102" builtinId="37" hidden="1"/>
    <cellStyle name="Accent3" xfId="2138" builtinId="37" hidden="1"/>
    <cellStyle name="Accent3" xfId="2178" builtinId="37" hidden="1"/>
    <cellStyle name="Accent3" xfId="2216" builtinId="37" hidden="1"/>
    <cellStyle name="Accent3" xfId="2236" builtinId="37" hidden="1"/>
    <cellStyle name="Accent3" xfId="2289" builtinId="37" hidden="1"/>
    <cellStyle name="Accent3" xfId="2339" builtinId="37" hidden="1"/>
    <cellStyle name="Accent3" xfId="2383" builtinId="37" hidden="1"/>
    <cellStyle name="Accent3" xfId="2420" builtinId="37" hidden="1"/>
    <cellStyle name="Accent3" xfId="2460" builtinId="37" hidden="1"/>
    <cellStyle name="Accent3" xfId="2498" builtinId="37" hidden="1"/>
    <cellStyle name="Accent3" xfId="2523" builtinId="37" hidden="1"/>
    <cellStyle name="Accent3" xfId="2573" builtinId="37" hidden="1"/>
    <cellStyle name="Accent3" xfId="2622" builtinId="37" hidden="1"/>
    <cellStyle name="Accent3" xfId="2664" builtinId="37" hidden="1"/>
    <cellStyle name="Accent3" xfId="2700" builtinId="37" hidden="1"/>
    <cellStyle name="Accent3" xfId="2740" builtinId="37" hidden="1"/>
    <cellStyle name="Accent3" xfId="2778" builtinId="37" hidden="1"/>
    <cellStyle name="Accent3" xfId="2797" builtinId="37" hidden="1"/>
    <cellStyle name="Accent3" xfId="2837" builtinId="37" hidden="1"/>
    <cellStyle name="Accent3" xfId="2885" builtinId="37" hidden="1"/>
    <cellStyle name="Accent3" xfId="2928" builtinId="37" hidden="1"/>
    <cellStyle name="Accent3" xfId="2965" builtinId="37" hidden="1"/>
    <cellStyle name="Accent3" xfId="3005" builtinId="37" hidden="1"/>
    <cellStyle name="Accent3" xfId="3043" builtinId="37" hidden="1"/>
    <cellStyle name="Accent3" xfId="3086" builtinId="37" hidden="1"/>
    <cellStyle name="Accent3" xfId="3132" builtinId="37" hidden="1"/>
    <cellStyle name="Accent4" xfId="37" builtinId="41" hidden="1"/>
    <cellStyle name="Accent4" xfId="89" builtinId="41" hidden="1"/>
    <cellStyle name="Accent4" xfId="131" builtinId="41" hidden="1"/>
    <cellStyle name="Accent4" xfId="177" builtinId="41" hidden="1"/>
    <cellStyle name="Accent4" xfId="227" builtinId="41" hidden="1"/>
    <cellStyle name="Accent4" xfId="266" builtinId="41" hidden="1"/>
    <cellStyle name="Accent4" xfId="314" builtinId="41" hidden="1"/>
    <cellStyle name="Accent4" xfId="349" builtinId="41" hidden="1"/>
    <cellStyle name="Accent4" xfId="398" builtinId="41" hidden="1"/>
    <cellStyle name="Accent4" xfId="438" builtinId="41" hidden="1"/>
    <cellStyle name="Accent4" xfId="475" builtinId="41" hidden="1"/>
    <cellStyle name="Accent4" xfId="515" builtinId="41" hidden="1"/>
    <cellStyle name="Accent4" xfId="562" builtinId="41" hidden="1"/>
    <cellStyle name="Accent4" xfId="610" builtinId="41" hidden="1"/>
    <cellStyle name="Accent4" xfId="649" builtinId="41" hidden="1"/>
    <cellStyle name="Accent4" xfId="696" builtinId="41" hidden="1"/>
    <cellStyle name="Accent4" xfId="732" builtinId="41" hidden="1"/>
    <cellStyle name="Accent4" xfId="781" builtinId="41" hidden="1"/>
    <cellStyle name="Accent4" xfId="820" builtinId="41" hidden="1"/>
    <cellStyle name="Accent4" xfId="855" builtinId="41" hidden="1"/>
    <cellStyle name="Accent4" xfId="893" builtinId="41" hidden="1"/>
    <cellStyle name="Accent4" xfId="531" builtinId="41" hidden="1"/>
    <cellStyle name="Accent4" xfId="946" builtinId="41" hidden="1"/>
    <cellStyle name="Accent4" xfId="986" builtinId="41" hidden="1"/>
    <cellStyle name="Accent4" xfId="1032" builtinId="41" hidden="1"/>
    <cellStyle name="Accent4" xfId="1068" builtinId="41" hidden="1"/>
    <cellStyle name="Accent4" xfId="1117" builtinId="41" hidden="1"/>
    <cellStyle name="Accent4" xfId="1158" builtinId="41" hidden="1"/>
    <cellStyle name="Accent4" xfId="1194" builtinId="41" hidden="1"/>
    <cellStyle name="Accent4" xfId="1234" builtinId="41" hidden="1"/>
    <cellStyle name="Accent4" xfId="998" builtinId="41" hidden="1"/>
    <cellStyle name="Accent4" xfId="1275" builtinId="41" hidden="1"/>
    <cellStyle name="Accent4" xfId="1312" builtinId="41" hidden="1"/>
    <cellStyle name="Accent4" xfId="1355" builtinId="41" hidden="1"/>
    <cellStyle name="Accent4" xfId="1387" builtinId="41" hidden="1"/>
    <cellStyle name="Accent4" xfId="1432" builtinId="41" hidden="1"/>
    <cellStyle name="Accent4" xfId="1468" builtinId="41" hidden="1"/>
    <cellStyle name="Accent4" xfId="1501" builtinId="41" hidden="1"/>
    <cellStyle name="Accent4" xfId="1537" builtinId="41" hidden="1"/>
    <cellStyle name="Accent4" xfId="459" builtinId="41" hidden="1"/>
    <cellStyle name="Accent4" xfId="1575" builtinId="41" hidden="1"/>
    <cellStyle name="Accent4" xfId="1609" builtinId="41" hidden="1"/>
    <cellStyle name="Accent4" xfId="1662" builtinId="41" hidden="1"/>
    <cellStyle name="Accent4" xfId="1714" builtinId="41" hidden="1"/>
    <cellStyle name="Accent4" xfId="1764" builtinId="41" hidden="1"/>
    <cellStyle name="Accent4" xfId="1808" builtinId="41" hidden="1"/>
    <cellStyle name="Accent4" xfId="1845" builtinId="41" hidden="1"/>
    <cellStyle name="Accent4" xfId="1885" builtinId="41" hidden="1"/>
    <cellStyle name="Accent4" xfId="1923" builtinId="41" hidden="1"/>
    <cellStyle name="Accent4" xfId="1958" builtinId="41" hidden="1"/>
    <cellStyle name="Accent4" xfId="2011" builtinId="41" hidden="1"/>
    <cellStyle name="Accent4" xfId="2062" builtinId="41" hidden="1"/>
    <cellStyle name="Accent4" xfId="2106" builtinId="41" hidden="1"/>
    <cellStyle name="Accent4" xfId="2142" builtinId="41" hidden="1"/>
    <cellStyle name="Accent4" xfId="2182" builtinId="41" hidden="1"/>
    <cellStyle name="Accent4" xfId="2220" builtinId="41" hidden="1"/>
    <cellStyle name="Accent4" xfId="2240" builtinId="41" hidden="1"/>
    <cellStyle name="Accent4" xfId="2293" builtinId="41" hidden="1"/>
    <cellStyle name="Accent4" xfId="2343" builtinId="41" hidden="1"/>
    <cellStyle name="Accent4" xfId="2387" builtinId="41" hidden="1"/>
    <cellStyle name="Accent4" xfId="2424" builtinId="41" hidden="1"/>
    <cellStyle name="Accent4" xfId="2464" builtinId="41" hidden="1"/>
    <cellStyle name="Accent4" xfId="2502" builtinId="41" hidden="1"/>
    <cellStyle name="Accent4" xfId="2527" builtinId="41" hidden="1"/>
    <cellStyle name="Accent4" xfId="2577" builtinId="41" hidden="1"/>
    <cellStyle name="Accent4" xfId="2626" builtinId="41" hidden="1"/>
    <cellStyle name="Accent4" xfId="2668" builtinId="41" hidden="1"/>
    <cellStyle name="Accent4" xfId="2704" builtinId="41" hidden="1"/>
    <cellStyle name="Accent4" xfId="2744" builtinId="41" hidden="1"/>
    <cellStyle name="Accent4" xfId="2782" builtinId="41" hidden="1"/>
    <cellStyle name="Accent4" xfId="2801" builtinId="41" hidden="1"/>
    <cellStyle name="Accent4" xfId="2841" builtinId="41" hidden="1"/>
    <cellStyle name="Accent4" xfId="2889" builtinId="41" hidden="1"/>
    <cellStyle name="Accent4" xfId="2932" builtinId="41" hidden="1"/>
    <cellStyle name="Accent4" xfId="2969" builtinId="41" hidden="1"/>
    <cellStyle name="Accent4" xfId="3009" builtinId="41" hidden="1"/>
    <cellStyle name="Accent4" xfId="3047" builtinId="41" hidden="1"/>
    <cellStyle name="Accent4" xfId="3090" builtinId="41" hidden="1"/>
    <cellStyle name="Accent4" xfId="3136" builtinId="41" hidden="1"/>
    <cellStyle name="Accent5" xfId="41" builtinId="45" hidden="1"/>
    <cellStyle name="Accent5" xfId="93" builtinId="45" hidden="1"/>
    <cellStyle name="Accent5" xfId="135" builtinId="45" hidden="1"/>
    <cellStyle name="Accent5" xfId="181" builtinId="45" hidden="1"/>
    <cellStyle name="Accent5" xfId="231" builtinId="45" hidden="1"/>
    <cellStyle name="Accent5" xfId="270" builtinId="45" hidden="1"/>
    <cellStyle name="Accent5" xfId="318" builtinId="45" hidden="1"/>
    <cellStyle name="Accent5" xfId="353" builtinId="45" hidden="1"/>
    <cellStyle name="Accent5" xfId="402" builtinId="45" hidden="1"/>
    <cellStyle name="Accent5" xfId="442" builtinId="45" hidden="1"/>
    <cellStyle name="Accent5" xfId="479" builtinId="45" hidden="1"/>
    <cellStyle name="Accent5" xfId="519" builtinId="45" hidden="1"/>
    <cellStyle name="Accent5" xfId="566" builtinId="45" hidden="1"/>
    <cellStyle name="Accent5" xfId="614" builtinId="45" hidden="1"/>
    <cellStyle name="Accent5" xfId="653" builtinId="45" hidden="1"/>
    <cellStyle name="Accent5" xfId="700" builtinId="45" hidden="1"/>
    <cellStyle name="Accent5" xfId="736" builtinId="45" hidden="1"/>
    <cellStyle name="Accent5" xfId="785" builtinId="45" hidden="1"/>
    <cellStyle name="Accent5" xfId="824" builtinId="45" hidden="1"/>
    <cellStyle name="Accent5" xfId="859" builtinId="45" hidden="1"/>
    <cellStyle name="Accent5" xfId="897" builtinId="45" hidden="1"/>
    <cellStyle name="Accent5" xfId="534" builtinId="45" hidden="1"/>
    <cellStyle name="Accent5" xfId="950" builtinId="45" hidden="1"/>
    <cellStyle name="Accent5" xfId="990" builtinId="45" hidden="1"/>
    <cellStyle name="Accent5" xfId="1036" builtinId="45" hidden="1"/>
    <cellStyle name="Accent5" xfId="1072" builtinId="45" hidden="1"/>
    <cellStyle name="Accent5" xfId="1121" builtinId="45" hidden="1"/>
    <cellStyle name="Accent5" xfId="1162" builtinId="45" hidden="1"/>
    <cellStyle name="Accent5" xfId="1198" builtinId="45" hidden="1"/>
    <cellStyle name="Accent5" xfId="1238" builtinId="45" hidden="1"/>
    <cellStyle name="Accent5" xfId="1246" builtinId="45" hidden="1"/>
    <cellStyle name="Accent5" xfId="1279" builtinId="45" hidden="1"/>
    <cellStyle name="Accent5" xfId="1316" builtinId="45" hidden="1"/>
    <cellStyle name="Accent5" xfId="1359" builtinId="45" hidden="1"/>
    <cellStyle name="Accent5" xfId="1391" builtinId="45" hidden="1"/>
    <cellStyle name="Accent5" xfId="1436" builtinId="45" hidden="1"/>
    <cellStyle name="Accent5" xfId="1472" builtinId="45" hidden="1"/>
    <cellStyle name="Accent5" xfId="1505" builtinId="45" hidden="1"/>
    <cellStyle name="Accent5" xfId="1541" builtinId="45" hidden="1"/>
    <cellStyle name="Accent5" xfId="502" builtinId="45" hidden="1"/>
    <cellStyle name="Accent5" xfId="1579" builtinId="45" hidden="1"/>
    <cellStyle name="Accent5" xfId="1613" builtinId="45" hidden="1"/>
    <cellStyle name="Accent5" xfId="1666" builtinId="45" hidden="1"/>
    <cellStyle name="Accent5" xfId="1718" builtinId="45" hidden="1"/>
    <cellStyle name="Accent5" xfId="1768" builtinId="45" hidden="1"/>
    <cellStyle name="Accent5" xfId="1812" builtinId="45" hidden="1"/>
    <cellStyle name="Accent5" xfId="1849" builtinId="45" hidden="1"/>
    <cellStyle name="Accent5" xfId="1889" builtinId="45" hidden="1"/>
    <cellStyle name="Accent5" xfId="1927" builtinId="45" hidden="1"/>
    <cellStyle name="Accent5" xfId="1962" builtinId="45" hidden="1"/>
    <cellStyle name="Accent5" xfId="2015" builtinId="45" hidden="1"/>
    <cellStyle name="Accent5" xfId="2066" builtinId="45" hidden="1"/>
    <cellStyle name="Accent5" xfId="2110" builtinId="45" hidden="1"/>
    <cellStyle name="Accent5" xfId="2146" builtinId="45" hidden="1"/>
    <cellStyle name="Accent5" xfId="2186" builtinId="45" hidden="1"/>
    <cellStyle name="Accent5" xfId="2224" builtinId="45" hidden="1"/>
    <cellStyle name="Accent5" xfId="2244" builtinId="45" hidden="1"/>
    <cellStyle name="Accent5" xfId="2297" builtinId="45" hidden="1"/>
    <cellStyle name="Accent5" xfId="2347" builtinId="45" hidden="1"/>
    <cellStyle name="Accent5" xfId="2391" builtinId="45" hidden="1"/>
    <cellStyle name="Accent5" xfId="2428" builtinId="45" hidden="1"/>
    <cellStyle name="Accent5" xfId="2468" builtinId="45" hidden="1"/>
    <cellStyle name="Accent5" xfId="2506" builtinId="45" hidden="1"/>
    <cellStyle name="Accent5" xfId="2531" builtinId="45" hidden="1"/>
    <cellStyle name="Accent5" xfId="2581" builtinId="45" hidden="1"/>
    <cellStyle name="Accent5" xfId="2630" builtinId="45" hidden="1"/>
    <cellStyle name="Accent5" xfId="2672" builtinId="45" hidden="1"/>
    <cellStyle name="Accent5" xfId="2708" builtinId="45" hidden="1"/>
    <cellStyle name="Accent5" xfId="2748" builtinId="45" hidden="1"/>
    <cellStyle name="Accent5" xfId="2786" builtinId="45" hidden="1"/>
    <cellStyle name="Accent5" xfId="2805" builtinId="45" hidden="1"/>
    <cellStyle name="Accent5" xfId="2845" builtinId="45" hidden="1"/>
    <cellStyle name="Accent5" xfId="2893" builtinId="45" hidden="1"/>
    <cellStyle name="Accent5" xfId="2936" builtinId="45" hidden="1"/>
    <cellStyle name="Accent5" xfId="2973" builtinId="45" hidden="1"/>
    <cellStyle name="Accent5" xfId="3013" builtinId="45" hidden="1"/>
    <cellStyle name="Accent5" xfId="3051" builtinId="45" hidden="1"/>
    <cellStyle name="Accent5" xfId="3094" builtinId="45" hidden="1"/>
    <cellStyle name="Accent5" xfId="3140" builtinId="45" hidden="1"/>
    <cellStyle name="Accent6" xfId="45" builtinId="49" hidden="1"/>
    <cellStyle name="Accent6" xfId="97" builtinId="49" hidden="1"/>
    <cellStyle name="Accent6" xfId="139" builtinId="49" hidden="1"/>
    <cellStyle name="Accent6" xfId="185" builtinId="49" hidden="1"/>
    <cellStyle name="Accent6" xfId="235" builtinId="49" hidden="1"/>
    <cellStyle name="Accent6" xfId="274" builtinId="49" hidden="1"/>
    <cellStyle name="Accent6" xfId="322" builtinId="49" hidden="1"/>
    <cellStyle name="Accent6" xfId="357" builtinId="49" hidden="1"/>
    <cellStyle name="Accent6" xfId="406" builtinId="49" hidden="1"/>
    <cellStyle name="Accent6" xfId="446" builtinId="49" hidden="1"/>
    <cellStyle name="Accent6" xfId="483" builtinId="49" hidden="1"/>
    <cellStyle name="Accent6" xfId="523" builtinId="49" hidden="1"/>
    <cellStyle name="Accent6" xfId="570" builtinId="49" hidden="1"/>
    <cellStyle name="Accent6" xfId="618" builtinId="49" hidden="1"/>
    <cellStyle name="Accent6" xfId="657" builtinId="49" hidden="1"/>
    <cellStyle name="Accent6" xfId="704" builtinId="49" hidden="1"/>
    <cellStyle name="Accent6" xfId="740" builtinId="49" hidden="1"/>
    <cellStyle name="Accent6" xfId="789" builtinId="49" hidden="1"/>
    <cellStyle name="Accent6" xfId="828" builtinId="49" hidden="1"/>
    <cellStyle name="Accent6" xfId="863" builtinId="49" hidden="1"/>
    <cellStyle name="Accent6" xfId="901" builtinId="49" hidden="1"/>
    <cellStyle name="Accent6" xfId="535" builtinId="49" hidden="1"/>
    <cellStyle name="Accent6" xfId="954" builtinId="49" hidden="1"/>
    <cellStyle name="Accent6" xfId="994" builtinId="49" hidden="1"/>
    <cellStyle name="Accent6" xfId="1040" builtinId="49" hidden="1"/>
    <cellStyle name="Accent6" xfId="1076" builtinId="49" hidden="1"/>
    <cellStyle name="Accent6" xfId="1125" builtinId="49" hidden="1"/>
    <cellStyle name="Accent6" xfId="1166" builtinId="49" hidden="1"/>
    <cellStyle name="Accent6" xfId="1202" builtinId="49" hidden="1"/>
    <cellStyle name="Accent6" xfId="1242" builtinId="49" hidden="1"/>
    <cellStyle name="Accent6" xfId="1175" builtinId="49" hidden="1"/>
    <cellStyle name="Accent6" xfId="1283" builtinId="49" hidden="1"/>
    <cellStyle name="Accent6" xfId="1320" builtinId="49" hidden="1"/>
    <cellStyle name="Accent6" xfId="1363" builtinId="49" hidden="1"/>
    <cellStyle name="Accent6" xfId="1395" builtinId="49" hidden="1"/>
    <cellStyle name="Accent6" xfId="1440" builtinId="49" hidden="1"/>
    <cellStyle name="Accent6" xfId="1476" builtinId="49" hidden="1"/>
    <cellStyle name="Accent6" xfId="1509" builtinId="49" hidden="1"/>
    <cellStyle name="Accent6" xfId="1545" builtinId="49" hidden="1"/>
    <cellStyle name="Accent6" xfId="973" builtinId="49" hidden="1"/>
    <cellStyle name="Accent6" xfId="1583" builtinId="49" hidden="1"/>
    <cellStyle name="Accent6" xfId="1617" builtinId="49" hidden="1"/>
    <cellStyle name="Accent6" xfId="1670" builtinId="49" hidden="1"/>
    <cellStyle name="Accent6" xfId="1722" builtinId="49" hidden="1"/>
    <cellStyle name="Accent6" xfId="1772" builtinId="49" hidden="1"/>
    <cellStyle name="Accent6" xfId="1816" builtinId="49" hidden="1"/>
    <cellStyle name="Accent6" xfId="1853" builtinId="49" hidden="1"/>
    <cellStyle name="Accent6" xfId="1893" builtinId="49" hidden="1"/>
    <cellStyle name="Accent6" xfId="1931" builtinId="49" hidden="1"/>
    <cellStyle name="Accent6" xfId="1966" builtinId="49" hidden="1"/>
    <cellStyle name="Accent6" xfId="2019" builtinId="49" hidden="1"/>
    <cellStyle name="Accent6" xfId="2070" builtinId="49" hidden="1"/>
    <cellStyle name="Accent6" xfId="2114" builtinId="49" hidden="1"/>
    <cellStyle name="Accent6" xfId="2150" builtinId="49" hidden="1"/>
    <cellStyle name="Accent6" xfId="2190" builtinId="49" hidden="1"/>
    <cellStyle name="Accent6" xfId="2228" builtinId="49" hidden="1"/>
    <cellStyle name="Accent6" xfId="2248" builtinId="49" hidden="1"/>
    <cellStyle name="Accent6" xfId="2301" builtinId="49" hidden="1"/>
    <cellStyle name="Accent6" xfId="2351" builtinId="49" hidden="1"/>
    <cellStyle name="Accent6" xfId="2395" builtinId="49" hidden="1"/>
    <cellStyle name="Accent6" xfId="2432" builtinId="49" hidden="1"/>
    <cellStyle name="Accent6" xfId="2472" builtinId="49" hidden="1"/>
    <cellStyle name="Accent6" xfId="2510" builtinId="49" hidden="1"/>
    <cellStyle name="Accent6" xfId="2535" builtinId="49" hidden="1"/>
    <cellStyle name="Accent6" xfId="2585" builtinId="49" hidden="1"/>
    <cellStyle name="Accent6" xfId="2634" builtinId="49" hidden="1"/>
    <cellStyle name="Accent6" xfId="2676" builtinId="49" hidden="1"/>
    <cellStyle name="Accent6" xfId="2712" builtinId="49" hidden="1"/>
    <cellStyle name="Accent6" xfId="2752" builtinId="49" hidden="1"/>
    <cellStyle name="Accent6" xfId="2790" builtinId="49" hidden="1"/>
    <cellStyle name="Accent6" xfId="2809" builtinId="49" hidden="1"/>
    <cellStyle name="Accent6" xfId="2849" builtinId="49" hidden="1"/>
    <cellStyle name="Accent6" xfId="2897" builtinId="49" hidden="1"/>
    <cellStyle name="Accent6" xfId="2940" builtinId="49" hidden="1"/>
    <cellStyle name="Accent6" xfId="2977" builtinId="49" hidden="1"/>
    <cellStyle name="Accent6" xfId="3017" builtinId="49" hidden="1"/>
    <cellStyle name="Accent6" xfId="3055" builtinId="49" hidden="1"/>
    <cellStyle name="Accent6" xfId="3098" builtinId="49" hidden="1"/>
    <cellStyle name="Accent6" xfId="3144" builtinId="49" hidden="1"/>
    <cellStyle name="Bad" xfId="9" builtinId="27" hidden="1"/>
    <cellStyle name="Bad" xfId="64" builtinId="27" hidden="1"/>
    <cellStyle name="Bad" xfId="104" builtinId="27" hidden="1"/>
    <cellStyle name="Bad" xfId="155" builtinId="27" hidden="1"/>
    <cellStyle name="Bad" xfId="200" builtinId="27" hidden="1"/>
    <cellStyle name="Bad" xfId="243" builtinId="27" hidden="1"/>
    <cellStyle name="Bad" xfId="287" builtinId="27" hidden="1"/>
    <cellStyle name="Bad" xfId="282" builtinId="27" hidden="1"/>
    <cellStyle name="Bad" xfId="372" builtinId="27" hidden="1"/>
    <cellStyle name="Bad" xfId="366" builtinId="27" hidden="1"/>
    <cellStyle name="Bad" xfId="414" builtinId="27" hidden="1"/>
    <cellStyle name="Bad" xfId="491" builtinId="27" hidden="1"/>
    <cellStyle name="Bad" xfId="540" builtinId="27" hidden="1"/>
    <cellStyle name="Bad" xfId="584" builtinId="27" hidden="1"/>
    <cellStyle name="Bad" xfId="626" builtinId="27" hidden="1"/>
    <cellStyle name="Bad" xfId="669" builtinId="27" hidden="1"/>
    <cellStyle name="Bad" xfId="664" builtinId="27" hidden="1"/>
    <cellStyle name="Bad" xfId="755" builtinId="27" hidden="1"/>
    <cellStyle name="Bad" xfId="749" builtinId="27" hidden="1"/>
    <cellStyle name="Bad" xfId="797" builtinId="27" hidden="1"/>
    <cellStyle name="Bad" xfId="870" builtinId="27" hidden="1"/>
    <cellStyle name="Bad" xfId="682" builtinId="27" hidden="1"/>
    <cellStyle name="Bad" xfId="920" builtinId="27" hidden="1"/>
    <cellStyle name="Bad" xfId="962" builtinId="27" hidden="1"/>
    <cellStyle name="Bad" xfId="1005" builtinId="27" hidden="1"/>
    <cellStyle name="Bad" xfId="1000" builtinId="27" hidden="1"/>
    <cellStyle name="Bad" xfId="1090" builtinId="27" hidden="1"/>
    <cellStyle name="Bad" xfId="1084" builtinId="27" hidden="1"/>
    <cellStyle name="Bad" xfId="1133" builtinId="27" hidden="1"/>
    <cellStyle name="Bad" xfId="1210" builtinId="27" hidden="1"/>
    <cellStyle name="Bad" xfId="910" builtinId="27" hidden="1"/>
    <cellStyle name="Bad" xfId="1250" builtinId="27" hidden="1"/>
    <cellStyle name="Bad" xfId="1290" builtinId="27" hidden="1"/>
    <cellStyle name="Bad" xfId="1330" builtinId="27" hidden="1"/>
    <cellStyle name="Bad" xfId="1325" builtinId="27" hidden="1"/>
    <cellStyle name="Bad" xfId="1407" builtinId="27" hidden="1"/>
    <cellStyle name="Bad" xfId="1401" builtinId="27" hidden="1"/>
    <cellStyle name="Bad" xfId="1448" builtinId="27" hidden="1"/>
    <cellStyle name="Bad" xfId="1515" builtinId="27" hidden="1"/>
    <cellStyle name="Bad" xfId="501" builtinId="27" hidden="1"/>
    <cellStyle name="Bad" xfId="279" builtinId="27" hidden="1"/>
    <cellStyle name="Bad" xfId="149" builtinId="27" hidden="1"/>
    <cellStyle name="Bad" xfId="1634" builtinId="27" hidden="1"/>
    <cellStyle name="Bad" xfId="1689" builtinId="27" hidden="1"/>
    <cellStyle name="Bad" xfId="1736" builtinId="27" hidden="1"/>
    <cellStyle name="Bad" xfId="1783" builtinId="27" hidden="1"/>
    <cellStyle name="Bad" xfId="1728" builtinId="27" hidden="1"/>
    <cellStyle name="Bad" xfId="1862" builtinId="27" hidden="1"/>
    <cellStyle name="Bad" xfId="1871" builtinId="27" hidden="1"/>
    <cellStyle name="Bad" xfId="1678" builtinId="27" hidden="1"/>
    <cellStyle name="Bad" xfId="1986" builtinId="27" hidden="1"/>
    <cellStyle name="Bad" xfId="2034" builtinId="27" hidden="1"/>
    <cellStyle name="Bad" xfId="2081" builtinId="27" hidden="1"/>
    <cellStyle name="Bad" xfId="2026" builtinId="27" hidden="1"/>
    <cellStyle name="Bad" xfId="2159" builtinId="27" hidden="1"/>
    <cellStyle name="Bad" xfId="2168" builtinId="27" hidden="1"/>
    <cellStyle name="Bad" xfId="1628" builtinId="27" hidden="1"/>
    <cellStyle name="Bad" xfId="2268" builtinId="27" hidden="1"/>
    <cellStyle name="Bad" xfId="2315" builtinId="27" hidden="1"/>
    <cellStyle name="Bad" xfId="2362" builtinId="27" hidden="1"/>
    <cellStyle name="Bad" xfId="2307" builtinId="27" hidden="1"/>
    <cellStyle name="Bad" xfId="2441" builtinId="27" hidden="1"/>
    <cellStyle name="Bad" xfId="2450" builtinId="27" hidden="1"/>
    <cellStyle name="Bad" xfId="2028" builtinId="27" hidden="1"/>
    <cellStyle name="Bad" xfId="2552" builtinId="27" hidden="1"/>
    <cellStyle name="Bad" xfId="2598" builtinId="27" hidden="1"/>
    <cellStyle name="Bad" xfId="2645" builtinId="27" hidden="1"/>
    <cellStyle name="Bad" xfId="2591" builtinId="27" hidden="1"/>
    <cellStyle name="Bad" xfId="2721" builtinId="27" hidden="1"/>
    <cellStyle name="Bad" xfId="2730" builtinId="27" hidden="1"/>
    <cellStyle name="Bad" xfId="2549" builtinId="27" hidden="1"/>
    <cellStyle name="Bad" xfId="2816" builtinId="27" hidden="1"/>
    <cellStyle name="Bad" xfId="2861" builtinId="27" hidden="1"/>
    <cellStyle name="Bad" xfId="2908" builtinId="27" hidden="1"/>
    <cellStyle name="Bad" xfId="2853" builtinId="27" hidden="1"/>
    <cellStyle name="Bad" xfId="2986" builtinId="27" hidden="1"/>
    <cellStyle name="Bad" xfId="2995" builtinId="27" hidden="1"/>
    <cellStyle name="Bad" xfId="3063" builtinId="27" hidden="1"/>
    <cellStyle name="Bad" xfId="3111" builtinId="27" hidden="1"/>
    <cellStyle name="Calc - Calculation Cell" xfId="20"/>
    <cellStyle name="Calc - Input Cell" xfId="1"/>
    <cellStyle name="Calc - Normal Text" xfId="53"/>
    <cellStyle name="Calc - References Cell" xfId="51"/>
    <cellStyle name="Calc - Units Cell" xfId="49"/>
    <cellStyle name="Calc - Variables Cell" xfId="50"/>
    <cellStyle name="Calculation" xfId="13" builtinId="22" hidden="1"/>
    <cellStyle name="Calculation" xfId="68" builtinId="22" hidden="1"/>
    <cellStyle name="Calculation" xfId="108" builtinId="22" hidden="1"/>
    <cellStyle name="Calculation" xfId="159" builtinId="22" hidden="1"/>
    <cellStyle name="Calculation" xfId="204" builtinId="22" hidden="1"/>
    <cellStyle name="Calculation" xfId="247" builtinId="22" hidden="1"/>
    <cellStyle name="Calculation" xfId="291" builtinId="22" hidden="1"/>
    <cellStyle name="Calculation" xfId="326" builtinId="22" hidden="1"/>
    <cellStyle name="Calculation" xfId="376" builtinId="22" hidden="1"/>
    <cellStyle name="Calculation" xfId="410" builtinId="22" hidden="1"/>
    <cellStyle name="Calculation" xfId="425" builtinId="22" hidden="1"/>
    <cellStyle name="Calculation" xfId="495" builtinId="22" hidden="1"/>
    <cellStyle name="Calculation" xfId="544" builtinId="22" hidden="1"/>
    <cellStyle name="Calculation" xfId="588" builtinId="22" hidden="1"/>
    <cellStyle name="Calculation" xfId="630" builtinId="22" hidden="1"/>
    <cellStyle name="Calculation" xfId="673" builtinId="22" hidden="1"/>
    <cellStyle name="Calculation" xfId="708" builtinId="22" hidden="1"/>
    <cellStyle name="Calculation" xfId="759" builtinId="22" hidden="1"/>
    <cellStyle name="Calculation" xfId="793" builtinId="22" hidden="1"/>
    <cellStyle name="Calculation" xfId="807" builtinId="22" hidden="1"/>
    <cellStyle name="Calculation" xfId="874" builtinId="22" hidden="1"/>
    <cellStyle name="Calculation" xfId="718" builtinId="22" hidden="1"/>
    <cellStyle name="Calculation" xfId="924" builtinId="22" hidden="1"/>
    <cellStyle name="Calculation" xfId="966" builtinId="22" hidden="1"/>
    <cellStyle name="Calculation" xfId="1009" builtinId="22" hidden="1"/>
    <cellStyle name="Calculation" xfId="1044" builtinId="22" hidden="1"/>
    <cellStyle name="Calculation" xfId="1094" builtinId="22" hidden="1"/>
    <cellStyle name="Calculation" xfId="1129" builtinId="22" hidden="1"/>
    <cellStyle name="Calculation" xfId="1145" builtinId="22" hidden="1"/>
    <cellStyle name="Calculation" xfId="1214" builtinId="22" hidden="1"/>
    <cellStyle name="Calculation" xfId="1221" builtinId="22" hidden="1"/>
    <cellStyle name="Calculation" xfId="1254" builtinId="22" hidden="1"/>
    <cellStyle name="Calculation" xfId="1294" builtinId="22" hidden="1"/>
    <cellStyle name="Calculation" xfId="1334" builtinId="22" hidden="1"/>
    <cellStyle name="Calculation" xfId="1367" builtinId="22" hidden="1"/>
    <cellStyle name="Calculation" xfId="1411" builtinId="22" hidden="1"/>
    <cellStyle name="Calculation" xfId="1444" builtinId="22" hidden="1"/>
    <cellStyle name="Calculation" xfId="1455" builtinId="22" hidden="1"/>
    <cellStyle name="Calculation" xfId="1519" builtinId="22" hidden="1"/>
    <cellStyle name="Calculation" xfId="193" builtinId="22" hidden="1"/>
    <cellStyle name="Calculation" xfId="1551" builtinId="22" hidden="1"/>
    <cellStyle name="Calculation" xfId="1561" builtinId="22" hidden="1"/>
    <cellStyle name="Calculation" xfId="1638" builtinId="22" hidden="1"/>
    <cellStyle name="Calculation" xfId="1693" builtinId="22" hidden="1"/>
    <cellStyle name="Calculation" xfId="1740" builtinId="22" hidden="1"/>
    <cellStyle name="Calculation" xfId="1778" builtinId="22" hidden="1"/>
    <cellStyle name="Calculation" xfId="1828" builtinId="22" hidden="1"/>
    <cellStyle name="Calculation" xfId="1857" builtinId="22" hidden="1"/>
    <cellStyle name="Calculation" xfId="1898" builtinId="22" hidden="1"/>
    <cellStyle name="Calculation" xfId="1676" builtinId="22" hidden="1"/>
    <cellStyle name="Calculation" xfId="1990" builtinId="22" hidden="1"/>
    <cellStyle name="Calculation" xfId="2038" builtinId="22" hidden="1"/>
    <cellStyle name="Calculation" xfId="2076" builtinId="22" hidden="1"/>
    <cellStyle name="Calculation" xfId="2125" builtinId="22" hidden="1"/>
    <cellStyle name="Calculation" xfId="2154" builtinId="22" hidden="1"/>
    <cellStyle name="Calculation" xfId="2195" builtinId="22" hidden="1"/>
    <cellStyle name="Calculation" xfId="1975" builtinId="22" hidden="1"/>
    <cellStyle name="Calculation" xfId="2272" builtinId="22" hidden="1"/>
    <cellStyle name="Calculation" xfId="2319" builtinId="22" hidden="1"/>
    <cellStyle name="Calculation" xfId="2357" builtinId="22" hidden="1"/>
    <cellStyle name="Calculation" xfId="2407" builtinId="22" hidden="1"/>
    <cellStyle name="Calculation" xfId="2436" builtinId="22" hidden="1"/>
    <cellStyle name="Calculation" xfId="2477" builtinId="22" hidden="1"/>
    <cellStyle name="Calculation" xfId="2260" builtinId="22" hidden="1"/>
    <cellStyle name="Calculation" xfId="2556" builtinId="22" hidden="1"/>
    <cellStyle name="Calculation" xfId="2602" builtinId="22" hidden="1"/>
    <cellStyle name="Calculation" xfId="2640" builtinId="22" hidden="1"/>
    <cellStyle name="Calculation" xfId="2687" builtinId="22" hidden="1"/>
    <cellStyle name="Calculation" xfId="2716" builtinId="22" hidden="1"/>
    <cellStyle name="Calculation" xfId="2757" builtinId="22" hidden="1"/>
    <cellStyle name="Calculation" xfId="2025" builtinId="22" hidden="1"/>
    <cellStyle name="Calculation" xfId="2820" builtinId="22" hidden="1"/>
    <cellStyle name="Calculation" xfId="2865" builtinId="22" hidden="1"/>
    <cellStyle name="Calculation" xfId="2903" builtinId="22" hidden="1"/>
    <cellStyle name="Calculation" xfId="2952" builtinId="22" hidden="1"/>
    <cellStyle name="Calculation" xfId="2981" builtinId="22" hidden="1"/>
    <cellStyle name="Calculation" xfId="3022" builtinId="22" hidden="1"/>
    <cellStyle name="Calculation" xfId="3067" builtinId="22" hidden="1"/>
    <cellStyle name="Calculation" xfId="3115" builtinId="22" hidden="1"/>
    <cellStyle name="Check Cell" xfId="15" builtinId="23" hidden="1"/>
    <cellStyle name="Check Cell" xfId="70" builtinId="23" hidden="1"/>
    <cellStyle name="Check Cell" xfId="110" builtinId="23" hidden="1"/>
    <cellStyle name="Check Cell" xfId="161" builtinId="23" hidden="1"/>
    <cellStyle name="Check Cell" xfId="206" builtinId="23" hidden="1"/>
    <cellStyle name="Check Cell" xfId="249" builtinId="23" hidden="1"/>
    <cellStyle name="Check Cell" xfId="293" builtinId="23" hidden="1"/>
    <cellStyle name="Check Cell" xfId="329" builtinId="23" hidden="1"/>
    <cellStyle name="Check Cell" xfId="378" builtinId="23" hidden="1"/>
    <cellStyle name="Check Cell" xfId="413" builtinId="23" hidden="1"/>
    <cellStyle name="Check Cell" xfId="458" builtinId="23" hidden="1"/>
    <cellStyle name="Check Cell" xfId="497" builtinId="23" hidden="1"/>
    <cellStyle name="Check Cell" xfId="546" builtinId="23" hidden="1"/>
    <cellStyle name="Check Cell" xfId="590" builtinId="23" hidden="1"/>
    <cellStyle name="Check Cell" xfId="632" builtinId="23" hidden="1"/>
    <cellStyle name="Check Cell" xfId="675" builtinId="23" hidden="1"/>
    <cellStyle name="Check Cell" xfId="711" builtinId="23" hidden="1"/>
    <cellStyle name="Check Cell" xfId="761" builtinId="23" hidden="1"/>
    <cellStyle name="Check Cell" xfId="796" builtinId="23" hidden="1"/>
    <cellStyle name="Check Cell" xfId="840" builtinId="23" hidden="1"/>
    <cellStyle name="Check Cell" xfId="876" builtinId="23" hidden="1"/>
    <cellStyle name="Check Cell" xfId="680" builtinId="23" hidden="1"/>
    <cellStyle name="Check Cell" xfId="926" builtinId="23" hidden="1"/>
    <cellStyle name="Check Cell" xfId="968" builtinId="23" hidden="1"/>
    <cellStyle name="Check Cell" xfId="1011" builtinId="23" hidden="1"/>
    <cellStyle name="Check Cell" xfId="1047" builtinId="23" hidden="1"/>
    <cellStyle name="Check Cell" xfId="1096" builtinId="23" hidden="1"/>
    <cellStyle name="Check Cell" xfId="1132" builtinId="23" hidden="1"/>
    <cellStyle name="Check Cell" xfId="1177" builtinId="23" hidden="1"/>
    <cellStyle name="Check Cell" xfId="1216" builtinId="23" hidden="1"/>
    <cellStyle name="Check Cell" xfId="1207" builtinId="23" hidden="1"/>
    <cellStyle name="Check Cell" xfId="1256" builtinId="23" hidden="1"/>
    <cellStyle name="Check Cell" xfId="1296" builtinId="23" hidden="1"/>
    <cellStyle name="Check Cell" xfId="1336" builtinId="23" hidden="1"/>
    <cellStyle name="Check Cell" xfId="1370" builtinId="23" hidden="1"/>
    <cellStyle name="Check Cell" xfId="1413" builtinId="23" hidden="1"/>
    <cellStyle name="Check Cell" xfId="1447" builtinId="23" hidden="1"/>
    <cellStyle name="Check Cell" xfId="1486" builtinId="23" hidden="1"/>
    <cellStyle name="Check Cell" xfId="1521" builtinId="23" hidden="1"/>
    <cellStyle name="Check Cell" xfId="528" builtinId="23" hidden="1"/>
    <cellStyle name="Check Cell" xfId="1553" builtinId="23" hidden="1"/>
    <cellStyle name="Check Cell" xfId="1590" builtinId="23" hidden="1"/>
    <cellStyle name="Check Cell" xfId="1640" builtinId="23" hidden="1"/>
    <cellStyle name="Check Cell" xfId="1695" builtinId="23" hidden="1"/>
    <cellStyle name="Check Cell" xfId="1742" builtinId="23" hidden="1"/>
    <cellStyle name="Check Cell" xfId="1729" builtinId="23" hidden="1"/>
    <cellStyle name="Check Cell" xfId="1792" builtinId="23" hidden="1"/>
    <cellStyle name="Check Cell" xfId="1860" builtinId="23" hidden="1"/>
    <cellStyle name="Check Cell" xfId="1899" builtinId="23" hidden="1"/>
    <cellStyle name="Check Cell" xfId="1645" builtinId="23" hidden="1"/>
    <cellStyle name="Check Cell" xfId="1992" builtinId="23" hidden="1"/>
    <cellStyle name="Check Cell" xfId="2040" builtinId="23" hidden="1"/>
    <cellStyle name="Check Cell" xfId="2027" builtinId="23" hidden="1"/>
    <cellStyle name="Check Cell" xfId="2090" builtinId="23" hidden="1"/>
    <cellStyle name="Check Cell" xfId="2157" builtinId="23" hidden="1"/>
    <cellStyle name="Check Cell" xfId="2196" builtinId="23" hidden="1"/>
    <cellStyle name="Check Cell" xfId="2048" builtinId="23" hidden="1"/>
    <cellStyle name="Check Cell" xfId="2274" builtinId="23" hidden="1"/>
    <cellStyle name="Check Cell" xfId="2321" builtinId="23" hidden="1"/>
    <cellStyle name="Check Cell" xfId="2308" builtinId="23" hidden="1"/>
    <cellStyle name="Check Cell" xfId="2371" builtinId="23" hidden="1"/>
    <cellStyle name="Check Cell" xfId="2439" builtinId="23" hidden="1"/>
    <cellStyle name="Check Cell" xfId="2478" builtinId="23" hidden="1"/>
    <cellStyle name="Check Cell" xfId="2365" builtinId="23" hidden="1"/>
    <cellStyle name="Check Cell" xfId="2558" builtinId="23" hidden="1"/>
    <cellStyle name="Check Cell" xfId="2604" builtinId="23" hidden="1"/>
    <cellStyle name="Check Cell" xfId="2592" builtinId="23" hidden="1"/>
    <cellStyle name="Check Cell" xfId="2652" builtinId="23" hidden="1"/>
    <cellStyle name="Check Cell" xfId="2719" builtinId="23" hidden="1"/>
    <cellStyle name="Check Cell" xfId="2758" builtinId="23" hidden="1"/>
    <cellStyle name="Check Cell" xfId="2690" builtinId="23" hidden="1"/>
    <cellStyle name="Check Cell" xfId="2822" builtinId="23" hidden="1"/>
    <cellStyle name="Check Cell" xfId="2867" builtinId="23" hidden="1"/>
    <cellStyle name="Check Cell" xfId="2854" builtinId="23" hidden="1"/>
    <cellStyle name="Check Cell" xfId="2916" builtinId="23" hidden="1"/>
    <cellStyle name="Check Cell" xfId="2984" builtinId="23" hidden="1"/>
    <cellStyle name="Check Cell" xfId="3023" builtinId="23" hidden="1"/>
    <cellStyle name="Check Cell" xfId="3069" builtinId="23" hidden="1"/>
    <cellStyle name="Check Cell" xfId="3117" builtinId="23" hidden="1"/>
    <cellStyle name="Comma" xfId="21" builtinId="3" hidden="1"/>
    <cellStyle name="Comma" xfId="55" builtinId="3" hidden="1"/>
    <cellStyle name="Comma" xfId="59" builtinId="3" hidden="1" customBuiltin="1"/>
    <cellStyle name="Comma" xfId="1684" builtinId="3" customBuiltin="1"/>
    <cellStyle name="Comma [0]" xfId="22" builtinId="6" hidden="1"/>
    <cellStyle name="Comma [0]" xfId="75" builtinId="6" hidden="1"/>
    <cellStyle name="Comma [0]" xfId="116" builtinId="6" hidden="1"/>
    <cellStyle name="Comma [0]" xfId="189" builtinId="6" hidden="1"/>
    <cellStyle name="Comma [0]" xfId="1560" builtinId="6" hidden="1"/>
    <cellStyle name="Comma [0]" xfId="1558" builtinId="6" hidden="1"/>
    <cellStyle name="Comma [0]" xfId="1647" builtinId="6" hidden="1"/>
    <cellStyle name="Comma [0]" xfId="1700" builtinId="6" hidden="1"/>
    <cellStyle name="Comma [0]" xfId="1749" builtinId="6" hidden="1"/>
    <cellStyle name="Comma [0]" xfId="1793" builtinId="6" hidden="1"/>
    <cellStyle name="Comma [0]" xfId="1830" builtinId="6" hidden="1"/>
    <cellStyle name="Comma [0]" xfId="1870" builtinId="6" hidden="1"/>
    <cellStyle name="Comma [0]" xfId="1908" builtinId="6" hidden="1"/>
    <cellStyle name="Comma [0]" xfId="1943" builtinId="6" hidden="1"/>
    <cellStyle name="Comma [0]" xfId="1997" builtinId="6" hidden="1"/>
    <cellStyle name="Comma [0]" xfId="2047" builtinId="6" hidden="1"/>
    <cellStyle name="Comma [0]" xfId="2091" builtinId="6" hidden="1"/>
    <cellStyle name="Comma [0]" xfId="2127" builtinId="6" hidden="1"/>
    <cellStyle name="Comma [0]" xfId="2167" builtinId="6" hidden="1"/>
    <cellStyle name="Comma [0]" xfId="2205" builtinId="6" hidden="1"/>
    <cellStyle name="Comma [0]" xfId="1981" builtinId="6" hidden="1"/>
    <cellStyle name="Comma [0]" xfId="2279" builtinId="6" hidden="1"/>
    <cellStyle name="Comma [0]" xfId="2328" builtinId="6" hidden="1"/>
    <cellStyle name="Comma [0]" xfId="2372" builtinId="6" hidden="1"/>
    <cellStyle name="Comma [0]" xfId="2409" builtinId="6" hidden="1"/>
    <cellStyle name="Comma [0]" xfId="2449" builtinId="6" hidden="1"/>
    <cellStyle name="Comma [0]" xfId="2487" builtinId="6" hidden="1"/>
    <cellStyle name="Comma [0]" xfId="2253" builtinId="6" hidden="1"/>
    <cellStyle name="Comma [0]" xfId="2563" builtinId="6" hidden="1"/>
    <cellStyle name="Comma [0]" xfId="2611" builtinId="6" hidden="1"/>
    <cellStyle name="Comma [0]" xfId="2653" builtinId="6" hidden="1"/>
    <cellStyle name="Comma [0]" xfId="2689" builtinId="6" hidden="1"/>
    <cellStyle name="Comma [0]" xfId="2729" builtinId="6" hidden="1"/>
    <cellStyle name="Comma [0]" xfId="2767" builtinId="6" hidden="1"/>
    <cellStyle name="Comma [0]" xfId="2610" builtinId="6" hidden="1"/>
    <cellStyle name="Comma [0]" xfId="2827" builtinId="6" hidden="1"/>
    <cellStyle name="Comma [0]" xfId="2874" builtinId="6" hidden="1"/>
    <cellStyle name="Comma [0]" xfId="2917" builtinId="6" hidden="1"/>
    <cellStyle name="Comma [0]" xfId="2954" builtinId="6" hidden="1"/>
    <cellStyle name="Comma [0]" xfId="2994" builtinId="6" hidden="1"/>
    <cellStyle name="Comma [0]" xfId="3032" builtinId="6" hidden="1"/>
    <cellStyle name="Comma [0]" xfId="3075" builtinId="6" hidden="1"/>
    <cellStyle name="Comma [0]" xfId="3122" builtinId="6" hidden="1"/>
    <cellStyle name="Comma [0] 4" xfId="212" hidden="1"/>
    <cellStyle name="Comma [0] 4" xfId="299" hidden="1"/>
    <cellStyle name="Comma [0] 4" xfId="383" hidden="1"/>
    <cellStyle name="Comma [0] 4" xfId="460" hidden="1"/>
    <cellStyle name="Comma [0] 4" xfId="596" hidden="1"/>
    <cellStyle name="Comma [0] 4" xfId="681" hidden="1"/>
    <cellStyle name="Comma [0] 4" xfId="767" hidden="1"/>
    <cellStyle name="Comma [0] 4" xfId="841" hidden="1"/>
    <cellStyle name="Comma [0] 4" xfId="931" hidden="1"/>
    <cellStyle name="Comma [0] 4" xfId="1017" hidden="1"/>
    <cellStyle name="Comma [0] 4" xfId="1102" hidden="1"/>
    <cellStyle name="Comma [0] 4" xfId="1179" hidden="1"/>
    <cellStyle name="Comma [0] 4" xfId="1261" hidden="1"/>
    <cellStyle name="Comma [0] 4" xfId="1341" hidden="1"/>
    <cellStyle name="Comma [0] 4" xfId="1418" hidden="1"/>
    <cellStyle name="Comma [0] 4" xfId="1487" hidden="1"/>
    <cellStyle name="Comma 2" xfId="1287" hidden="1"/>
    <cellStyle name="Comma 2" xfId="455"/>
    <cellStyle name="Comma 2 2" xfId="1748" hidden="1"/>
    <cellStyle name="Comma 2 2" xfId="2204" hidden="1"/>
    <cellStyle name="Comma 2 2" xfId="2327" hidden="1"/>
    <cellStyle name="Comma 2 2" xfId="2766" hidden="1"/>
    <cellStyle name="Comma 2 2" xfId="2873"/>
    <cellStyle name="Comma 2 3" xfId="1791" hidden="1"/>
    <cellStyle name="Comma 2 3" xfId="2370" hidden="1"/>
    <cellStyle name="Comma 2 3" xfId="2915"/>
    <cellStyle name="Comma 2 4" xfId="1907" hidden="1"/>
    <cellStyle name="Comma 2 4" xfId="2486" hidden="1"/>
    <cellStyle name="Comma 2 4" xfId="3031"/>
    <cellStyle name="Comma 3" xfId="143" hidden="1"/>
    <cellStyle name="Comma 3" xfId="1621" hidden="1"/>
    <cellStyle name="Comma 3" xfId="1782" hidden="1"/>
    <cellStyle name="Comma 3" xfId="1861" hidden="1"/>
    <cellStyle name="Comma 3" xfId="1935" hidden="1"/>
    <cellStyle name="Comma 3" xfId="2080" hidden="1"/>
    <cellStyle name="Comma 3" xfId="2158" hidden="1"/>
    <cellStyle name="Comma 3" xfId="2232" hidden="1"/>
    <cellStyle name="Comma 3" xfId="2361" hidden="1"/>
    <cellStyle name="Comma 3" xfId="2440" hidden="1"/>
    <cellStyle name="Comma 3" xfId="2514" hidden="1"/>
    <cellStyle name="Comma 3" xfId="2644" hidden="1"/>
    <cellStyle name="Comma 3" xfId="2720" hidden="1"/>
    <cellStyle name="Comma 3" xfId="2794" hidden="1"/>
    <cellStyle name="Comma 3" xfId="2907" hidden="1"/>
    <cellStyle name="Comma 3" xfId="2985" hidden="1"/>
    <cellStyle name="Comma 3" xfId="3059" hidden="1"/>
    <cellStyle name="Comma 3" xfId="3074"/>
    <cellStyle name="Comma 4" xfId="1622"/>
    <cellStyle name="Comma 4 2" xfId="1786"/>
    <cellStyle name="Comma 5" xfId="1646"/>
    <cellStyle name="Comma 6" xfId="1977" hidden="1"/>
    <cellStyle name="Comma 6" xfId="2545" hidden="1"/>
    <cellStyle name="Comma 6" xfId="3102"/>
    <cellStyle name="Comma 7" xfId="3106"/>
    <cellStyle name="Comma 8" xfId="115"/>
    <cellStyle name="Comma 9" xfId="144"/>
    <cellStyle name="Currency" xfId="23" builtinId="4" hidden="1"/>
    <cellStyle name="Currency" xfId="61" builtinId="4" hidden="1"/>
    <cellStyle name="Currency" xfId="1682" builtinId="4" customBuiltin="1"/>
    <cellStyle name="Currency [0]" xfId="24" builtinId="7" hidden="1"/>
    <cellStyle name="Currency [0]" xfId="76" builtinId="7" hidden="1"/>
    <cellStyle name="Currency [0]" xfId="118" builtinId="7" hidden="1"/>
    <cellStyle name="Currency [0]" xfId="278" builtinId="7" hidden="1"/>
    <cellStyle name="Currency [0]" xfId="1562" builtinId="7" hidden="1"/>
    <cellStyle name="Currency [0]" xfId="1596" builtinId="7" hidden="1"/>
    <cellStyle name="Currency [0]" xfId="1649" builtinId="7" hidden="1"/>
    <cellStyle name="Currency [0]" xfId="1701" builtinId="7" hidden="1"/>
    <cellStyle name="Currency [0]" xfId="1751" builtinId="7" hidden="1"/>
    <cellStyle name="Currency [0]" xfId="1795" builtinId="7" hidden="1"/>
    <cellStyle name="Currency [0]" xfId="1832" builtinId="7" hidden="1"/>
    <cellStyle name="Currency [0]" xfId="1872" builtinId="7" hidden="1"/>
    <cellStyle name="Currency [0]" xfId="1910" builtinId="7" hidden="1"/>
    <cellStyle name="Currency [0]" xfId="1945" builtinId="7" hidden="1"/>
    <cellStyle name="Currency [0]" xfId="1998" builtinId="7" hidden="1"/>
    <cellStyle name="Currency [0]" xfId="2049" builtinId="7" hidden="1"/>
    <cellStyle name="Currency [0]" xfId="2093" builtinId="7" hidden="1"/>
    <cellStyle name="Currency [0]" xfId="2129" builtinId="7" hidden="1"/>
    <cellStyle name="Currency [0]" xfId="2169" builtinId="7" hidden="1"/>
    <cellStyle name="Currency [0]" xfId="2207" builtinId="7" hidden="1"/>
    <cellStyle name="Currency [0]" xfId="1942" builtinId="7" hidden="1"/>
    <cellStyle name="Currency [0]" xfId="2280" builtinId="7" hidden="1"/>
    <cellStyle name="Currency [0]" xfId="2330" builtinId="7" hidden="1"/>
    <cellStyle name="Currency [0]" xfId="2374" builtinId="7" hidden="1"/>
    <cellStyle name="Currency [0]" xfId="2411" builtinId="7" hidden="1"/>
    <cellStyle name="Currency [0]" xfId="2451" builtinId="7" hidden="1"/>
    <cellStyle name="Currency [0]" xfId="2489" builtinId="7" hidden="1"/>
    <cellStyle name="Currency [0]" xfId="1976" builtinId="7" hidden="1"/>
    <cellStyle name="Currency [0]" xfId="2564" builtinId="7" hidden="1"/>
    <cellStyle name="Currency [0]" xfId="2613" builtinId="7" hidden="1"/>
    <cellStyle name="Currency [0]" xfId="2655" builtinId="7" hidden="1"/>
    <cellStyle name="Currency [0]" xfId="2691" builtinId="7" hidden="1"/>
    <cellStyle name="Currency [0]" xfId="2731" builtinId="7" hidden="1"/>
    <cellStyle name="Currency [0]" xfId="2769" builtinId="7" hidden="1"/>
    <cellStyle name="Currency [0]" xfId="2543" builtinId="7" hidden="1"/>
    <cellStyle name="Currency [0]" xfId="2828" builtinId="7" hidden="1"/>
    <cellStyle name="Currency [0]" xfId="2876" builtinId="7" hidden="1"/>
    <cellStyle name="Currency [0]" xfId="2919" builtinId="7" hidden="1"/>
    <cellStyle name="Currency [0]" xfId="2956" builtinId="7" hidden="1"/>
    <cellStyle name="Currency [0]" xfId="2996" builtinId="7" hidden="1"/>
    <cellStyle name="Currency [0]" xfId="3034" builtinId="7" hidden="1"/>
    <cellStyle name="Currency [0]" xfId="3077" builtinId="7" hidden="1"/>
    <cellStyle name="Currency [0]" xfId="3123" builtinId="7" hidden="1"/>
    <cellStyle name="Currency [0] 4" xfId="214" hidden="1"/>
    <cellStyle name="Currency [0] 4" xfId="301" hidden="1"/>
    <cellStyle name="Currency [0] 4" xfId="385" hidden="1"/>
    <cellStyle name="Currency [0] 4" xfId="462" hidden="1"/>
    <cellStyle name="Currency [0] 4" xfId="597" hidden="1"/>
    <cellStyle name="Currency [0] 4" xfId="683" hidden="1"/>
    <cellStyle name="Currency [0] 4" xfId="768" hidden="1"/>
    <cellStyle name="Currency [0] 4" xfId="842" hidden="1"/>
    <cellStyle name="Currency [0] 4" xfId="933" hidden="1"/>
    <cellStyle name="Currency [0] 4" xfId="1019" hidden="1"/>
    <cellStyle name="Currency [0] 4" xfId="1104" hidden="1"/>
    <cellStyle name="Currency [0] 4" xfId="1181" hidden="1"/>
    <cellStyle name="Currency [0] 4" xfId="1262" hidden="1"/>
    <cellStyle name="Currency [0] 4" xfId="1342" hidden="1"/>
    <cellStyle name="Currency [0] 4" xfId="1419" hidden="1"/>
    <cellStyle name="Currency [0] 4" xfId="1488" hidden="1"/>
    <cellStyle name="Currency 2" xfId="253" hidden="1"/>
    <cellStyle name="Currency 2" xfId="1595"/>
    <cellStyle name="Currency 2 2" xfId="1727"/>
    <cellStyle name="Currency 3" xfId="1623"/>
    <cellStyle name="Currency 3 2" xfId="1750" hidden="1"/>
    <cellStyle name="Currency 3 2" xfId="2206" hidden="1"/>
    <cellStyle name="Currency 3 2" xfId="2329" hidden="1"/>
    <cellStyle name="Currency 3 2" xfId="2768" hidden="1"/>
    <cellStyle name="Currency 3 2" xfId="2875"/>
    <cellStyle name="Currency 3 3" xfId="1831" hidden="1"/>
    <cellStyle name="Currency 3 3" xfId="2410" hidden="1"/>
    <cellStyle name="Currency 3 3" xfId="2955"/>
    <cellStyle name="Currency 3 4" xfId="1909" hidden="1"/>
    <cellStyle name="Currency 3 4" xfId="2488" hidden="1"/>
    <cellStyle name="Currency 3 4" xfId="3033"/>
    <cellStyle name="Currency 4" xfId="1978" hidden="1"/>
    <cellStyle name="Currency 4" xfId="2546" hidden="1"/>
    <cellStyle name="Currency 4" xfId="3076"/>
    <cellStyle name="Currency 5" xfId="3103"/>
    <cellStyle name="Currency 6" xfId="3104"/>
    <cellStyle name="Currency 7" xfId="117"/>
    <cellStyle name="Currency 8" xfId="1648"/>
    <cellStyle name="Currency 9" xfId="3149"/>
    <cellStyle name="EEC Input" xfId="56"/>
    <cellStyle name="Explanatory Text" xfId="18" builtinId="53" hidden="1"/>
    <cellStyle name="Explanatory Text" xfId="73" builtinId="53" hidden="1"/>
    <cellStyle name="Explanatory Text" xfId="113" builtinId="53" hidden="1"/>
    <cellStyle name="Explanatory Text" xfId="163" builtinId="53" hidden="1"/>
    <cellStyle name="Explanatory Text" xfId="209" builtinId="53" hidden="1"/>
    <cellStyle name="Explanatory Text" xfId="251" builtinId="53" hidden="1"/>
    <cellStyle name="Explanatory Text" xfId="296" builtinId="53" hidden="1"/>
    <cellStyle name="Explanatory Text" xfId="333" builtinId="53" hidden="1"/>
    <cellStyle name="Explanatory Text" xfId="381" builtinId="53" hidden="1"/>
    <cellStyle name="Explanatory Text" xfId="420" builtinId="53" hidden="1"/>
    <cellStyle name="Explanatory Text" xfId="452" builtinId="53" hidden="1"/>
    <cellStyle name="Explanatory Text" xfId="499" builtinId="53" hidden="1"/>
    <cellStyle name="Explanatory Text" xfId="548" builtinId="53" hidden="1"/>
    <cellStyle name="Explanatory Text" xfId="593" builtinId="53" hidden="1"/>
    <cellStyle name="Explanatory Text" xfId="634" builtinId="53" hidden="1"/>
    <cellStyle name="Explanatory Text" xfId="678" builtinId="53" hidden="1"/>
    <cellStyle name="Explanatory Text" xfId="716" builtinId="53" hidden="1"/>
    <cellStyle name="Explanatory Text" xfId="764" builtinId="53" hidden="1"/>
    <cellStyle name="Explanatory Text" xfId="802" builtinId="53" hidden="1"/>
    <cellStyle name="Explanatory Text" xfId="834" builtinId="53" hidden="1"/>
    <cellStyle name="Explanatory Text" xfId="878" builtinId="53" hidden="1"/>
    <cellStyle name="Explanatory Text" xfId="636" builtinId="53" hidden="1"/>
    <cellStyle name="Explanatory Text" xfId="929" builtinId="53" hidden="1"/>
    <cellStyle name="Explanatory Text" xfId="970" builtinId="53" hidden="1"/>
    <cellStyle name="Explanatory Text" xfId="1014" builtinId="53" hidden="1"/>
    <cellStyle name="Explanatory Text" xfId="1052" builtinId="53" hidden="1"/>
    <cellStyle name="Explanatory Text" xfId="1099" builtinId="53" hidden="1"/>
    <cellStyle name="Explanatory Text" xfId="1139" builtinId="53" hidden="1"/>
    <cellStyle name="Explanatory Text" xfId="1172" builtinId="53" hidden="1"/>
    <cellStyle name="Explanatory Text" xfId="1218" builtinId="53" hidden="1"/>
    <cellStyle name="Explanatory Text" xfId="1178" builtinId="53" hidden="1"/>
    <cellStyle name="Explanatory Text" xfId="1259" builtinId="53" hidden="1"/>
    <cellStyle name="Explanatory Text" xfId="1298" builtinId="53" hidden="1"/>
    <cellStyle name="Explanatory Text" xfId="1339" builtinId="53" hidden="1"/>
    <cellStyle name="Explanatory Text" xfId="1373" builtinId="53" hidden="1"/>
    <cellStyle name="Explanatory Text" xfId="1416" builtinId="53" hidden="1"/>
    <cellStyle name="Explanatory Text" xfId="1452" builtinId="53" hidden="1"/>
    <cellStyle name="Explanatory Text" xfId="1482" builtinId="53" hidden="1"/>
    <cellStyle name="Explanatory Text" xfId="1523" builtinId="53" hidden="1"/>
    <cellStyle name="Explanatory Text" xfId="958" builtinId="53" hidden="1"/>
    <cellStyle name="Explanatory Text" xfId="1556" builtinId="53" hidden="1"/>
    <cellStyle name="Explanatory Text" xfId="1587" builtinId="53" hidden="1"/>
    <cellStyle name="Explanatory Text" xfId="1643" builtinId="53" hidden="1"/>
    <cellStyle name="Explanatory Text" xfId="1698" builtinId="53" hidden="1"/>
    <cellStyle name="Explanatory Text" xfId="1745" builtinId="53" hidden="1"/>
    <cellStyle name="Explanatory Text" xfId="1789" builtinId="53" hidden="1"/>
    <cellStyle name="Explanatory Text" xfId="1822" builtinId="53" hidden="1"/>
    <cellStyle name="Explanatory Text" xfId="1866" builtinId="53" hidden="1"/>
    <cellStyle name="Explanatory Text" xfId="1868" builtinId="53" hidden="1"/>
    <cellStyle name="Explanatory Text" xfId="1939" builtinId="53" hidden="1"/>
    <cellStyle name="Explanatory Text" xfId="1995" builtinId="53" hidden="1"/>
    <cellStyle name="Explanatory Text" xfId="2043" builtinId="53" hidden="1"/>
    <cellStyle name="Explanatory Text" xfId="2087" builtinId="53" hidden="1"/>
    <cellStyle name="Explanatory Text" xfId="2120" builtinId="53" hidden="1"/>
    <cellStyle name="Explanatory Text" xfId="2163" builtinId="53" hidden="1"/>
    <cellStyle name="Explanatory Text" xfId="2165" builtinId="53" hidden="1"/>
    <cellStyle name="Explanatory Text" xfId="1944" builtinId="53" hidden="1"/>
    <cellStyle name="Explanatory Text" xfId="2277" builtinId="53" hidden="1"/>
    <cellStyle name="Explanatory Text" xfId="2324" builtinId="53" hidden="1"/>
    <cellStyle name="Explanatory Text" xfId="2368" builtinId="53" hidden="1"/>
    <cellStyle name="Explanatory Text" xfId="2401" builtinId="53" hidden="1"/>
    <cellStyle name="Explanatory Text" xfId="2445" builtinId="53" hidden="1"/>
    <cellStyle name="Explanatory Text" xfId="2447" builtinId="53" hidden="1"/>
    <cellStyle name="Explanatory Text" xfId="2256" builtinId="53" hidden="1"/>
    <cellStyle name="Explanatory Text" xfId="2561" builtinId="53" hidden="1"/>
    <cellStyle name="Explanatory Text" xfId="2607" builtinId="53" hidden="1"/>
    <cellStyle name="Explanatory Text" xfId="2650" builtinId="53" hidden="1"/>
    <cellStyle name="Explanatory Text" xfId="2682" builtinId="53" hidden="1"/>
    <cellStyle name="Explanatory Text" xfId="2725" builtinId="53" hidden="1"/>
    <cellStyle name="Explanatory Text" xfId="2727" builtinId="53" hidden="1"/>
    <cellStyle name="Explanatory Text" xfId="2547" builtinId="53" hidden="1"/>
    <cellStyle name="Explanatory Text" xfId="2825" builtinId="53" hidden="1"/>
    <cellStyle name="Explanatory Text" xfId="2870" builtinId="53" hidden="1"/>
    <cellStyle name="Explanatory Text" xfId="2913" builtinId="53" hidden="1"/>
    <cellStyle name="Explanatory Text" xfId="2946" builtinId="53" hidden="1"/>
    <cellStyle name="Explanatory Text" xfId="2990" builtinId="53" hidden="1"/>
    <cellStyle name="Explanatory Text" xfId="2992" builtinId="53" hidden="1"/>
    <cellStyle name="Explanatory Text" xfId="3072" builtinId="53" hidden="1"/>
    <cellStyle name="Explanatory Text" xfId="3120" builtinId="53" hidden="1"/>
    <cellStyle name="Followed Hyperlink" xfId="1685" builtinId="9" hidden="1"/>
    <cellStyle name="Followed Hyperlink" xfId="1982" builtinId="9" hidden="1"/>
    <cellStyle name="Followed Hyperlink" xfId="2264" builtinId="9" hidden="1"/>
    <cellStyle name="Followed Hyperlink" xfId="2548" builtinId="9" hidden="1"/>
    <cellStyle name="Followed Hyperlink" xfId="2813" builtinId="9" hidden="1"/>
    <cellStyle name="Followed Hyperlink" xfId="3107" builtinId="9" hidden="1"/>
    <cellStyle name="Good" xfId="8" builtinId="26" hidden="1"/>
    <cellStyle name="Good" xfId="63" builtinId="26" hidden="1"/>
    <cellStyle name="Good" xfId="103" builtinId="26" hidden="1"/>
    <cellStyle name="Good" xfId="154" builtinId="26" hidden="1"/>
    <cellStyle name="Good" xfId="199" builtinId="26" hidden="1"/>
    <cellStyle name="Good" xfId="242" builtinId="26" hidden="1"/>
    <cellStyle name="Good" xfId="286" builtinId="26" hidden="1"/>
    <cellStyle name="Good" xfId="283" builtinId="26" hidden="1"/>
    <cellStyle name="Good" xfId="371" builtinId="26" hidden="1"/>
    <cellStyle name="Good" xfId="367" builtinId="26" hidden="1"/>
    <cellStyle name="Good" xfId="369" builtinId="26" hidden="1"/>
    <cellStyle name="Good" xfId="490" builtinId="26" hidden="1"/>
    <cellStyle name="Good" xfId="539" builtinId="26" hidden="1"/>
    <cellStyle name="Good" xfId="583" builtinId="26" hidden="1"/>
    <cellStyle name="Good" xfId="625" builtinId="26" hidden="1"/>
    <cellStyle name="Good" xfId="668" builtinId="26" hidden="1"/>
    <cellStyle name="Good" xfId="665" builtinId="26" hidden="1"/>
    <cellStyle name="Good" xfId="754" builtinId="26" hidden="1"/>
    <cellStyle name="Good" xfId="750" builtinId="26" hidden="1"/>
    <cellStyle name="Good" xfId="752" builtinId="26" hidden="1"/>
    <cellStyle name="Good" xfId="869" builtinId="26" hidden="1"/>
    <cellStyle name="Good" xfId="715" builtinId="26" hidden="1"/>
    <cellStyle name="Good" xfId="919" builtinId="26" hidden="1"/>
    <cellStyle name="Good" xfId="961" builtinId="26" hidden="1"/>
    <cellStyle name="Good" xfId="1004" builtinId="26" hidden="1"/>
    <cellStyle name="Good" xfId="1001" builtinId="26" hidden="1"/>
    <cellStyle name="Good" xfId="1089" builtinId="26" hidden="1"/>
    <cellStyle name="Good" xfId="1085" builtinId="26" hidden="1"/>
    <cellStyle name="Good" xfId="1087" builtinId="26" hidden="1"/>
    <cellStyle name="Good" xfId="1209" builtinId="26" hidden="1"/>
    <cellStyle name="Good" xfId="932" builtinId="26" hidden="1"/>
    <cellStyle name="Good" xfId="1249" builtinId="26" hidden="1"/>
    <cellStyle name="Good" xfId="1289" builtinId="26" hidden="1"/>
    <cellStyle name="Good" xfId="1329" builtinId="26" hidden="1"/>
    <cellStyle name="Good" xfId="1326" builtinId="26" hidden="1"/>
    <cellStyle name="Good" xfId="1406" builtinId="26" hidden="1"/>
    <cellStyle name="Good" xfId="1402" builtinId="26" hidden="1"/>
    <cellStyle name="Good" xfId="1404" builtinId="26" hidden="1"/>
    <cellStyle name="Good" xfId="1514" builtinId="26" hidden="1"/>
    <cellStyle name="Good" xfId="487" builtinId="26" hidden="1"/>
    <cellStyle name="Good" xfId="240" builtinId="26" hidden="1"/>
    <cellStyle name="Good" xfId="145" builtinId="26" hidden="1"/>
    <cellStyle name="Good" xfId="1633" builtinId="26" hidden="1"/>
    <cellStyle name="Good" xfId="1688" builtinId="26" hidden="1"/>
    <cellStyle name="Good" xfId="1735" builtinId="26" hidden="1"/>
    <cellStyle name="Good" xfId="1731" builtinId="26" hidden="1"/>
    <cellStyle name="Good" xfId="1781" builtinId="26" hidden="1"/>
    <cellStyle name="Good" xfId="1785" builtinId="26" hidden="1"/>
    <cellStyle name="Good" xfId="1905" builtinId="26" hidden="1"/>
    <cellStyle name="Good" xfId="1681" builtinId="26" hidden="1"/>
    <cellStyle name="Good" xfId="1985" builtinId="26" hidden="1"/>
    <cellStyle name="Good" xfId="2033" builtinId="26" hidden="1"/>
    <cellStyle name="Good" xfId="2029" builtinId="26" hidden="1"/>
    <cellStyle name="Good" xfId="2079" builtinId="26" hidden="1"/>
    <cellStyle name="Good" xfId="2083" builtinId="26" hidden="1"/>
    <cellStyle name="Good" xfId="2202" builtinId="26" hidden="1"/>
    <cellStyle name="Good" xfId="1983" builtinId="26" hidden="1"/>
    <cellStyle name="Good" xfId="2267" builtinId="26" hidden="1"/>
    <cellStyle name="Good" xfId="2314" builtinId="26" hidden="1"/>
    <cellStyle name="Good" xfId="2310" builtinId="26" hidden="1"/>
    <cellStyle name="Good" xfId="2360" builtinId="26" hidden="1"/>
    <cellStyle name="Good" xfId="2364" builtinId="26" hidden="1"/>
    <cellStyle name="Good" xfId="2484" builtinId="26" hidden="1"/>
    <cellStyle name="Good" xfId="1980" builtinId="26" hidden="1"/>
    <cellStyle name="Good" xfId="2551" builtinId="26" hidden="1"/>
    <cellStyle name="Good" xfId="2597" builtinId="26" hidden="1"/>
    <cellStyle name="Good" xfId="2593" builtinId="26" hidden="1"/>
    <cellStyle name="Good" xfId="2643" builtinId="26" hidden="1"/>
    <cellStyle name="Good" xfId="2647" builtinId="26" hidden="1"/>
    <cellStyle name="Good" xfId="2764" builtinId="26" hidden="1"/>
    <cellStyle name="Good" xfId="2542" builtinId="26" hidden="1"/>
    <cellStyle name="Good" xfId="2815" builtinId="26" hidden="1"/>
    <cellStyle name="Good" xfId="2860" builtinId="26" hidden="1"/>
    <cellStyle name="Good" xfId="2856" builtinId="26" hidden="1"/>
    <cellStyle name="Good" xfId="2906" builtinId="26" hidden="1"/>
    <cellStyle name="Good" xfId="2910" builtinId="26" hidden="1"/>
    <cellStyle name="Good" xfId="3029" builtinId="26" hidden="1"/>
    <cellStyle name="Good" xfId="3062" builtinId="26" hidden="1"/>
    <cellStyle name="Good" xfId="3110" builtinId="26" hidden="1"/>
    <cellStyle name="Heading 1" xfId="3" builtinId="16" customBuiltin="1"/>
    <cellStyle name="Heading 2" xfId="4" builtinId="17" customBuiltin="1"/>
    <cellStyle name="Heading 3" xfId="5" builtinId="18" customBuiltin="1"/>
    <cellStyle name="Heading 4" xfId="6" builtinId="19" customBuiltin="1"/>
    <cellStyle name="Hyperlink" xfId="1686" builtinId="8" hidden="1"/>
    <cellStyle name="Hyperlink" xfId="1936" builtinId="8" hidden="1"/>
    <cellStyle name="Hyperlink" xfId="2233" builtinId="8" hidden="1"/>
    <cellStyle name="Hyperlink" xfId="2515" builtinId="8" hidden="1"/>
    <cellStyle name="Hyperlink" xfId="2795" builtinId="8" hidden="1"/>
    <cellStyle name="Hyperlink" xfId="3108" builtinId="8" hidden="1"/>
    <cellStyle name="Hyperlink" xfId="3148" builtinId="8"/>
    <cellStyle name="Input" xfId="11" builtinId="20" hidden="1"/>
    <cellStyle name="Input" xfId="66" builtinId="20" hidden="1"/>
    <cellStyle name="Input" xfId="106" builtinId="20" hidden="1"/>
    <cellStyle name="Input" xfId="157" builtinId="20" hidden="1"/>
    <cellStyle name="Input" xfId="202" builtinId="20" hidden="1"/>
    <cellStyle name="Input" xfId="245" builtinId="20" hidden="1"/>
    <cellStyle name="Input" xfId="289" builtinId="20" hidden="1"/>
    <cellStyle name="Input" xfId="332" builtinId="20" hidden="1"/>
    <cellStyle name="Input" xfId="374" builtinId="20" hidden="1"/>
    <cellStyle name="Input" xfId="417" builtinId="20" hidden="1"/>
    <cellStyle name="Input" xfId="418" builtinId="20" hidden="1"/>
    <cellStyle name="Input" xfId="493" builtinId="20" hidden="1"/>
    <cellStyle name="Input" xfId="542" builtinId="20" hidden="1"/>
    <cellStyle name="Input" xfId="586" builtinId="20" hidden="1"/>
    <cellStyle name="Input" xfId="628" builtinId="20" hidden="1"/>
    <cellStyle name="Input" xfId="671" builtinId="20" hidden="1"/>
    <cellStyle name="Input" xfId="714" builtinId="20" hidden="1"/>
    <cellStyle name="Input" xfId="757" builtinId="20" hidden="1"/>
    <cellStyle name="Input" xfId="800" builtinId="20" hidden="1"/>
    <cellStyle name="Input" xfId="801" builtinId="20" hidden="1"/>
    <cellStyle name="Input" xfId="872" builtinId="20" hidden="1"/>
    <cellStyle name="Input" xfId="579" builtinId="20" hidden="1"/>
    <cellStyle name="Input" xfId="922" builtinId="20" hidden="1"/>
    <cellStyle name="Input" xfId="964" builtinId="20" hidden="1"/>
    <cellStyle name="Input" xfId="1007" builtinId="20" hidden="1"/>
    <cellStyle name="Input" xfId="1050" builtinId="20" hidden="1"/>
    <cellStyle name="Input" xfId="1092" builtinId="20" hidden="1"/>
    <cellStyle name="Input" xfId="1136" builtinId="20" hidden="1"/>
    <cellStyle name="Input" xfId="1137" builtinId="20" hidden="1"/>
    <cellStyle name="Input" xfId="1212" builtinId="20" hidden="1"/>
    <cellStyle name="Input" xfId="915" builtinId="20" hidden="1"/>
    <cellStyle name="Input" xfId="1252" builtinId="20" hidden="1"/>
    <cellStyle name="Input" xfId="1292" builtinId="20" hidden="1"/>
    <cellStyle name="Input" xfId="1332" builtinId="20" hidden="1"/>
    <cellStyle name="Input" xfId="1372" builtinId="20" hidden="1"/>
    <cellStyle name="Input" xfId="1409" builtinId="20" hidden="1"/>
    <cellStyle name="Input" xfId="1450" builtinId="20" hidden="1"/>
    <cellStyle name="Input" xfId="1451" builtinId="20" hidden="1"/>
    <cellStyle name="Input" xfId="1517" builtinId="20" hidden="1"/>
    <cellStyle name="Input" xfId="147" builtinId="20" hidden="1"/>
    <cellStyle name="Input" xfId="1549" builtinId="20" hidden="1"/>
    <cellStyle name="Input" xfId="1591" builtinId="20" hidden="1"/>
    <cellStyle name="Input" xfId="1636" builtinId="20" hidden="1"/>
    <cellStyle name="Input" xfId="1691" builtinId="20" hidden="1"/>
    <cellStyle name="Input" xfId="1738" builtinId="20" hidden="1"/>
    <cellStyle name="Input" xfId="1777" builtinId="20" hidden="1"/>
    <cellStyle name="Input" xfId="1829" builtinId="20" hidden="1"/>
    <cellStyle name="Input" xfId="1864" builtinId="20" hidden="1"/>
    <cellStyle name="Input" xfId="1902" builtinId="20" hidden="1"/>
    <cellStyle name="Input" xfId="1674" builtinId="20" hidden="1"/>
    <cellStyle name="Input" xfId="1988" builtinId="20" hidden="1"/>
    <cellStyle name="Input" xfId="2036" builtinId="20" hidden="1"/>
    <cellStyle name="Input" xfId="2075" builtinId="20" hidden="1"/>
    <cellStyle name="Input" xfId="2126" builtinId="20" hidden="1"/>
    <cellStyle name="Input" xfId="2161" builtinId="20" hidden="1"/>
    <cellStyle name="Input" xfId="2199" builtinId="20" hidden="1"/>
    <cellStyle name="Input" xfId="1630" builtinId="20" hidden="1"/>
    <cellStyle name="Input" xfId="2270" builtinId="20" hidden="1"/>
    <cellStyle name="Input" xfId="2317" builtinId="20" hidden="1"/>
    <cellStyle name="Input" xfId="2356" builtinId="20" hidden="1"/>
    <cellStyle name="Input" xfId="2408" builtinId="20" hidden="1"/>
    <cellStyle name="Input" xfId="2443" builtinId="20" hidden="1"/>
    <cellStyle name="Input" xfId="2481" builtinId="20" hidden="1"/>
    <cellStyle name="Input" xfId="2306" builtinId="20" hidden="1"/>
    <cellStyle name="Input" xfId="2554" builtinId="20" hidden="1"/>
    <cellStyle name="Input" xfId="2600" builtinId="20" hidden="1"/>
    <cellStyle name="Input" xfId="2639" builtinId="20" hidden="1"/>
    <cellStyle name="Input" xfId="2688" builtinId="20" hidden="1"/>
    <cellStyle name="Input" xfId="2723" builtinId="20" hidden="1"/>
    <cellStyle name="Input" xfId="2761" builtinId="20" hidden="1"/>
    <cellStyle name="Input" xfId="2265" builtinId="20" hidden="1"/>
    <cellStyle name="Input" xfId="2818" builtinId="20" hidden="1"/>
    <cellStyle name="Input" xfId="2863" builtinId="20" hidden="1"/>
    <cellStyle name="Input" xfId="2902" builtinId="20" hidden="1"/>
    <cellStyle name="Input" xfId="2953" builtinId="20" hidden="1"/>
    <cellStyle name="Input" xfId="2988" builtinId="20" hidden="1"/>
    <cellStyle name="Input" xfId="3026" builtinId="20" hidden="1"/>
    <cellStyle name="Input" xfId="3065" builtinId="20" hidden="1"/>
    <cellStyle name="Input" xfId="3113" builtinId="20" hidden="1"/>
    <cellStyle name="Linked Cell" xfId="14" builtinId="24" hidden="1"/>
    <cellStyle name="Linked Cell" xfId="69" builtinId="24" hidden="1"/>
    <cellStyle name="Linked Cell" xfId="109" builtinId="24" hidden="1"/>
    <cellStyle name="Linked Cell" xfId="160" builtinId="24" hidden="1"/>
    <cellStyle name="Linked Cell" xfId="205" builtinId="24" hidden="1"/>
    <cellStyle name="Linked Cell" xfId="248" builtinId="24" hidden="1"/>
    <cellStyle name="Linked Cell" xfId="292" builtinId="24" hidden="1"/>
    <cellStyle name="Linked Cell" xfId="328" builtinId="24" hidden="1"/>
    <cellStyle name="Linked Cell" xfId="377" builtinId="24" hidden="1"/>
    <cellStyle name="Linked Cell" xfId="412" builtinId="24" hidden="1"/>
    <cellStyle name="Linked Cell" xfId="423" builtinId="24" hidden="1"/>
    <cellStyle name="Linked Cell" xfId="496" builtinId="24" hidden="1"/>
    <cellStyle name="Linked Cell" xfId="545" builtinId="24" hidden="1"/>
    <cellStyle name="Linked Cell" xfId="589" builtinId="24" hidden="1"/>
    <cellStyle name="Linked Cell" xfId="631" builtinId="24" hidden="1"/>
    <cellStyle name="Linked Cell" xfId="674" builtinId="24" hidden="1"/>
    <cellStyle name="Linked Cell" xfId="710" builtinId="24" hidden="1"/>
    <cellStyle name="Linked Cell" xfId="760" builtinId="24" hidden="1"/>
    <cellStyle name="Linked Cell" xfId="795" builtinId="24" hidden="1"/>
    <cellStyle name="Linked Cell" xfId="806" builtinId="24" hidden="1"/>
    <cellStyle name="Linked Cell" xfId="875" builtinId="24" hidden="1"/>
    <cellStyle name="Linked Cell" xfId="712" builtinId="24" hidden="1"/>
    <cellStyle name="Linked Cell" xfId="925" builtinId="24" hidden="1"/>
    <cellStyle name="Linked Cell" xfId="967" builtinId="24" hidden="1"/>
    <cellStyle name="Linked Cell" xfId="1010" builtinId="24" hidden="1"/>
    <cellStyle name="Linked Cell" xfId="1046" builtinId="24" hidden="1"/>
    <cellStyle name="Linked Cell" xfId="1095" builtinId="24" hidden="1"/>
    <cellStyle name="Linked Cell" xfId="1131" builtinId="24" hidden="1"/>
    <cellStyle name="Linked Cell" xfId="1143" builtinId="24" hidden="1"/>
    <cellStyle name="Linked Cell" xfId="1215" builtinId="24" hidden="1"/>
    <cellStyle name="Linked Cell" xfId="914" builtinId="24" hidden="1"/>
    <cellStyle name="Linked Cell" xfId="1255" builtinId="24" hidden="1"/>
    <cellStyle name="Linked Cell" xfId="1295" builtinId="24" hidden="1"/>
    <cellStyle name="Linked Cell" xfId="1335" builtinId="24" hidden="1"/>
    <cellStyle name="Linked Cell" xfId="1369" builtinId="24" hidden="1"/>
    <cellStyle name="Linked Cell" xfId="1412" builtinId="24" hidden="1"/>
    <cellStyle name="Linked Cell" xfId="1446" builtinId="24" hidden="1"/>
    <cellStyle name="Linked Cell" xfId="1454" builtinId="24" hidden="1"/>
    <cellStyle name="Linked Cell" xfId="1520" builtinId="24" hidden="1"/>
    <cellStyle name="Linked Cell" xfId="239" builtinId="24" hidden="1"/>
    <cellStyle name="Linked Cell" xfId="1552" builtinId="24" hidden="1"/>
    <cellStyle name="Linked Cell" xfId="1593" builtinId="24" hidden="1"/>
    <cellStyle name="Linked Cell" xfId="1639" builtinId="24" hidden="1"/>
    <cellStyle name="Linked Cell" xfId="1694" builtinId="24" hidden="1"/>
    <cellStyle name="Linked Cell" xfId="1741" builtinId="24" hidden="1"/>
    <cellStyle name="Linked Cell" xfId="1780" builtinId="24" hidden="1"/>
    <cellStyle name="Linked Cell" xfId="1824" builtinId="24" hidden="1"/>
    <cellStyle name="Linked Cell" xfId="1859" builtinId="24" hidden="1"/>
    <cellStyle name="Linked Cell" xfId="1897" builtinId="24" hidden="1"/>
    <cellStyle name="Linked Cell" xfId="1626" builtinId="24" hidden="1"/>
    <cellStyle name="Linked Cell" xfId="1991" builtinId="24" hidden="1"/>
    <cellStyle name="Linked Cell" xfId="2039" builtinId="24" hidden="1"/>
    <cellStyle name="Linked Cell" xfId="2078" builtinId="24" hidden="1"/>
    <cellStyle name="Linked Cell" xfId="2122" builtinId="24" hidden="1"/>
    <cellStyle name="Linked Cell" xfId="2156" builtinId="24" hidden="1"/>
    <cellStyle name="Linked Cell" xfId="2194" builtinId="24" hidden="1"/>
    <cellStyle name="Linked Cell" xfId="2128" builtinId="24" hidden="1"/>
    <cellStyle name="Linked Cell" xfId="2273" builtinId="24" hidden="1"/>
    <cellStyle name="Linked Cell" xfId="2320" builtinId="24" hidden="1"/>
    <cellStyle name="Linked Cell" xfId="2359" builtinId="24" hidden="1"/>
    <cellStyle name="Linked Cell" xfId="2403" builtinId="24" hidden="1"/>
    <cellStyle name="Linked Cell" xfId="2438" builtinId="24" hidden="1"/>
    <cellStyle name="Linked Cell" xfId="2476" builtinId="24" hidden="1"/>
    <cellStyle name="Linked Cell" xfId="1974" builtinId="24" hidden="1"/>
    <cellStyle name="Linked Cell" xfId="2557" builtinId="24" hidden="1"/>
    <cellStyle name="Linked Cell" xfId="2603" builtinId="24" hidden="1"/>
    <cellStyle name="Linked Cell" xfId="2642" builtinId="24" hidden="1"/>
    <cellStyle name="Linked Cell" xfId="2684" builtinId="24" hidden="1"/>
    <cellStyle name="Linked Cell" xfId="2718" builtinId="24" hidden="1"/>
    <cellStyle name="Linked Cell" xfId="2756" builtinId="24" hidden="1"/>
    <cellStyle name="Linked Cell" xfId="2544" builtinId="24" hidden="1"/>
    <cellStyle name="Linked Cell" xfId="2821" builtinId="24" hidden="1"/>
    <cellStyle name="Linked Cell" xfId="2866" builtinId="24" hidden="1"/>
    <cellStyle name="Linked Cell" xfId="2905" builtinId="24" hidden="1"/>
    <cellStyle name="Linked Cell" xfId="2948" builtinId="24" hidden="1"/>
    <cellStyle name="Linked Cell" xfId="2983" builtinId="24" hidden="1"/>
    <cellStyle name="Linked Cell" xfId="3021" builtinId="24" hidden="1"/>
    <cellStyle name="Linked Cell" xfId="3068" builtinId="24" hidden="1"/>
    <cellStyle name="Linked Cell" xfId="3116" builtinId="24" hidden="1"/>
    <cellStyle name="Narr - Normal Text" xfId="54"/>
    <cellStyle name="Neutral" xfId="10" builtinId="28" hidden="1"/>
    <cellStyle name="Neutral" xfId="65" builtinId="28" hidden="1"/>
    <cellStyle name="Neutral" xfId="105" builtinId="28" hidden="1"/>
    <cellStyle name="Neutral" xfId="156" builtinId="28" hidden="1"/>
    <cellStyle name="Neutral" xfId="201" builtinId="28" hidden="1"/>
    <cellStyle name="Neutral" xfId="244" builtinId="28" hidden="1"/>
    <cellStyle name="Neutral" xfId="288" builtinId="28" hidden="1"/>
    <cellStyle name="Neutral" xfId="331" builtinId="28" hidden="1"/>
    <cellStyle name="Neutral" xfId="373" builtinId="28" hidden="1"/>
    <cellStyle name="Neutral" xfId="416" builtinId="28" hidden="1"/>
    <cellStyle name="Neutral" xfId="363" builtinId="28" hidden="1"/>
    <cellStyle name="Neutral" xfId="492" builtinId="28" hidden="1"/>
    <cellStyle name="Neutral" xfId="541" builtinId="28" hidden="1"/>
    <cellStyle name="Neutral" xfId="585" builtinId="28" hidden="1"/>
    <cellStyle name="Neutral" xfId="627" builtinId="28" hidden="1"/>
    <cellStyle name="Neutral" xfId="670" builtinId="28" hidden="1"/>
    <cellStyle name="Neutral" xfId="713" builtinId="28" hidden="1"/>
    <cellStyle name="Neutral" xfId="756" builtinId="28" hidden="1"/>
    <cellStyle name="Neutral" xfId="799" builtinId="28" hidden="1"/>
    <cellStyle name="Neutral" xfId="746" builtinId="28" hidden="1"/>
    <cellStyle name="Neutral" xfId="871" builtinId="28" hidden="1"/>
    <cellStyle name="Neutral" xfId="576" builtinId="28" hidden="1"/>
    <cellStyle name="Neutral" xfId="921" builtinId="28" hidden="1"/>
    <cellStyle name="Neutral" xfId="963" builtinId="28" hidden="1"/>
    <cellStyle name="Neutral" xfId="1006" builtinId="28" hidden="1"/>
    <cellStyle name="Neutral" xfId="1049" builtinId="28" hidden="1"/>
    <cellStyle name="Neutral" xfId="1091" builtinId="28" hidden="1"/>
    <cellStyle name="Neutral" xfId="1135" builtinId="28" hidden="1"/>
    <cellStyle name="Neutral" xfId="1082" builtinId="28" hidden="1"/>
    <cellStyle name="Neutral" xfId="1211" builtinId="28" hidden="1"/>
    <cellStyle name="Neutral" xfId="916" builtinId="28" hidden="1"/>
    <cellStyle name="Neutral" xfId="1251" builtinId="28" hidden="1"/>
    <cellStyle name="Neutral" xfId="1291" builtinId="28" hidden="1"/>
    <cellStyle name="Neutral" xfId="1331" builtinId="28" hidden="1"/>
    <cellStyle name="Neutral" xfId="1371" builtinId="28" hidden="1"/>
    <cellStyle name="Neutral" xfId="1408" builtinId="28" hidden="1"/>
    <cellStyle name="Neutral" xfId="1449" builtinId="28" hidden="1"/>
    <cellStyle name="Neutral" xfId="1399" builtinId="28" hidden="1"/>
    <cellStyle name="Neutral" xfId="1516" builtinId="28" hidden="1"/>
    <cellStyle name="Neutral" xfId="527" builtinId="28" hidden="1"/>
    <cellStyle name="Neutral" xfId="148" builtinId="28" hidden="1"/>
    <cellStyle name="Neutral" xfId="415" builtinId="28" hidden="1"/>
    <cellStyle name="Neutral" xfId="1635" builtinId="28" hidden="1"/>
    <cellStyle name="Neutral" xfId="1690" builtinId="28" hidden="1"/>
    <cellStyle name="Neutral" xfId="1737" builtinId="28" hidden="1"/>
    <cellStyle name="Neutral" xfId="1787" builtinId="28" hidden="1"/>
    <cellStyle name="Neutral" xfId="1825" builtinId="28" hidden="1"/>
    <cellStyle name="Neutral" xfId="1865" builtinId="28" hidden="1"/>
    <cellStyle name="Neutral" xfId="1904" builtinId="28" hidden="1"/>
    <cellStyle name="Neutral" xfId="1726" builtinId="28" hidden="1"/>
    <cellStyle name="Neutral" xfId="1987" builtinId="28" hidden="1"/>
    <cellStyle name="Neutral" xfId="2035" builtinId="28" hidden="1"/>
    <cellStyle name="Neutral" xfId="2085" builtinId="28" hidden="1"/>
    <cellStyle name="Neutral" xfId="2123" builtinId="28" hidden="1"/>
    <cellStyle name="Neutral" xfId="2162" builtinId="28" hidden="1"/>
    <cellStyle name="Neutral" xfId="2201" builtinId="28" hidden="1"/>
    <cellStyle name="Neutral" xfId="1629" builtinId="28" hidden="1"/>
    <cellStyle name="Neutral" xfId="2269" builtinId="28" hidden="1"/>
    <cellStyle name="Neutral" xfId="2316" builtinId="28" hidden="1"/>
    <cellStyle name="Neutral" xfId="2366" builtinId="28" hidden="1"/>
    <cellStyle name="Neutral" xfId="2404" builtinId="28" hidden="1"/>
    <cellStyle name="Neutral" xfId="2444" builtinId="28" hidden="1"/>
    <cellStyle name="Neutral" xfId="2483" builtinId="28" hidden="1"/>
    <cellStyle name="Neutral" xfId="2257" builtinId="28" hidden="1"/>
    <cellStyle name="Neutral" xfId="2553" builtinId="28" hidden="1"/>
    <cellStyle name="Neutral" xfId="2599" builtinId="28" hidden="1"/>
    <cellStyle name="Neutral" xfId="2648" builtinId="28" hidden="1"/>
    <cellStyle name="Neutral" xfId="2685" builtinId="28" hidden="1"/>
    <cellStyle name="Neutral" xfId="2724" builtinId="28" hidden="1"/>
    <cellStyle name="Neutral" xfId="2763" builtinId="28" hidden="1"/>
    <cellStyle name="Neutral" xfId="1680" builtinId="28" hidden="1"/>
    <cellStyle name="Neutral" xfId="2817" builtinId="28" hidden="1"/>
    <cellStyle name="Neutral" xfId="2862" builtinId="28" hidden="1"/>
    <cellStyle name="Neutral" xfId="2911" builtinId="28" hidden="1"/>
    <cellStyle name="Neutral" xfId="2949" builtinId="28" hidden="1"/>
    <cellStyle name="Neutral" xfId="2989" builtinId="28" hidden="1"/>
    <cellStyle name="Neutral" xfId="3028" builtinId="28" hidden="1"/>
    <cellStyle name="Neutral" xfId="3064" builtinId="28" hidden="1"/>
    <cellStyle name="Neutral" xfId="3112" builtinId="28" hidden="1"/>
    <cellStyle name="Normal" xfId="0" builtinId="0" customBuiltin="1"/>
    <cellStyle name="Note" xfId="17" builtinId="10" hidden="1"/>
    <cellStyle name="Note" xfId="72" builtinId="10" hidden="1"/>
    <cellStyle name="Note" xfId="112" builtinId="10" hidden="1"/>
    <cellStyle name="Note" xfId="529" builtinId="10" hidden="1"/>
    <cellStyle name="Note" xfId="1555" builtinId="10" hidden="1"/>
    <cellStyle name="Note" xfId="1588" builtinId="10" hidden="1"/>
    <cellStyle name="Note" xfId="1642" builtinId="10" hidden="1"/>
    <cellStyle name="Note" xfId="1697" builtinId="10" hidden="1"/>
    <cellStyle name="Note" xfId="1744" builtinId="10" hidden="1"/>
    <cellStyle name="Note" xfId="1788" builtinId="10" hidden="1"/>
    <cellStyle name="Note" xfId="1820" builtinId="10" hidden="1"/>
    <cellStyle name="Note" xfId="1784" builtinId="10" hidden="1"/>
    <cellStyle name="Note" xfId="1863" builtinId="10" hidden="1"/>
    <cellStyle name="Note" xfId="1938" builtinId="10" hidden="1"/>
    <cellStyle name="Note" xfId="1994" builtinId="10" hidden="1"/>
    <cellStyle name="Note" xfId="2042" builtinId="10" hidden="1"/>
    <cellStyle name="Note" xfId="2086" builtinId="10" hidden="1"/>
    <cellStyle name="Note" xfId="2118" builtinId="10" hidden="1"/>
    <cellStyle name="Note" xfId="2082" builtinId="10" hidden="1"/>
    <cellStyle name="Note" xfId="2160" builtinId="10" hidden="1"/>
    <cellStyle name="Note" xfId="1979" builtinId="10" hidden="1"/>
    <cellStyle name="Note" xfId="2276" builtinId="10" hidden="1"/>
    <cellStyle name="Note" xfId="2323" builtinId="10" hidden="1"/>
    <cellStyle name="Note" xfId="2367" builtinId="10" hidden="1"/>
    <cellStyle name="Note" xfId="2399" builtinId="10" hidden="1"/>
    <cellStyle name="Note" xfId="2363" builtinId="10" hidden="1"/>
    <cellStyle name="Note" xfId="2442" builtinId="10" hidden="1"/>
    <cellStyle name="Note" xfId="2259" builtinId="10" hidden="1"/>
    <cellStyle name="Note" xfId="2560" builtinId="10" hidden="1"/>
    <cellStyle name="Note" xfId="2606" builtinId="10" hidden="1"/>
    <cellStyle name="Note" xfId="2649" builtinId="10" hidden="1"/>
    <cellStyle name="Note" xfId="2680" builtinId="10" hidden="1"/>
    <cellStyle name="Note" xfId="2646" builtinId="10" hidden="1"/>
    <cellStyle name="Note" xfId="2722" builtinId="10" hidden="1"/>
    <cellStyle name="Note" xfId="2590" builtinId="10" hidden="1"/>
    <cellStyle name="Note" xfId="2824" builtinId="10" hidden="1"/>
    <cellStyle name="Note" xfId="2869" builtinId="10" hidden="1"/>
    <cellStyle name="Note" xfId="2912" builtinId="10" hidden="1"/>
    <cellStyle name="Note" xfId="2944" builtinId="10" hidden="1"/>
    <cellStyle name="Note" xfId="2909" builtinId="10" hidden="1"/>
    <cellStyle name="Note" xfId="2987" builtinId="10" hidden="1"/>
    <cellStyle name="Note" xfId="3071" builtinId="10" hidden="1"/>
    <cellStyle name="Note" xfId="3119" builtinId="10" hidden="1"/>
    <cellStyle name="Note 4" xfId="208" hidden="1"/>
    <cellStyle name="Note 4" xfId="295" hidden="1"/>
    <cellStyle name="Note 4" xfId="380" hidden="1"/>
    <cellStyle name="Note 4" xfId="450" hidden="1"/>
    <cellStyle name="Note 4" xfId="592" hidden="1"/>
    <cellStyle name="Note 4" xfId="677" hidden="1"/>
    <cellStyle name="Note 4" xfId="763" hidden="1"/>
    <cellStyle name="Note 4" xfId="832" hidden="1"/>
    <cellStyle name="Note 4" xfId="928" hidden="1"/>
    <cellStyle name="Note 4" xfId="1013" hidden="1"/>
    <cellStyle name="Note 4" xfId="1098" hidden="1"/>
    <cellStyle name="Note 4" xfId="1170" hidden="1"/>
    <cellStyle name="Note 4" xfId="1258" hidden="1"/>
    <cellStyle name="Note 4" xfId="1338" hidden="1"/>
    <cellStyle name="Note 4" xfId="1415" hidden="1"/>
    <cellStyle name="Note 4" xfId="1480" hidden="1"/>
    <cellStyle name="Output" xfId="12" builtinId="21" hidden="1"/>
    <cellStyle name="Output" xfId="67" builtinId="21" hidden="1"/>
    <cellStyle name="Output" xfId="107" builtinId="21" hidden="1"/>
    <cellStyle name="Output" xfId="158" builtinId="21" hidden="1"/>
    <cellStyle name="Output" xfId="203" builtinId="21" hidden="1"/>
    <cellStyle name="Output" xfId="246" builtinId="21" hidden="1"/>
    <cellStyle name="Output" xfId="290" builtinId="21" hidden="1"/>
    <cellStyle name="Output" xfId="327" builtinId="21" hidden="1"/>
    <cellStyle name="Output" xfId="375" builtinId="21" hidden="1"/>
    <cellStyle name="Output" xfId="411" builtinId="21" hidden="1"/>
    <cellStyle name="Output" xfId="456" builtinId="21" hidden="1"/>
    <cellStyle name="Output" xfId="494" builtinId="21" hidden="1"/>
    <cellStyle name="Output" xfId="543" builtinId="21" hidden="1"/>
    <cellStyle name="Output" xfId="587" builtinId="21" hidden="1"/>
    <cellStyle name="Output" xfId="629" builtinId="21" hidden="1"/>
    <cellStyle name="Output" xfId="672" builtinId="21" hidden="1"/>
    <cellStyle name="Output" xfId="709" builtinId="21" hidden="1"/>
    <cellStyle name="Output" xfId="758" builtinId="21" hidden="1"/>
    <cellStyle name="Output" xfId="794" builtinId="21" hidden="1"/>
    <cellStyle name="Output" xfId="838" builtinId="21" hidden="1"/>
    <cellStyle name="Output" xfId="873" builtinId="21" hidden="1"/>
    <cellStyle name="Output" xfId="744" builtinId="21" hidden="1"/>
    <cellStyle name="Output" xfId="923" builtinId="21" hidden="1"/>
    <cellStyle name="Output" xfId="965" builtinId="21" hidden="1"/>
    <cellStyle name="Output" xfId="1008" builtinId="21" hidden="1"/>
    <cellStyle name="Output" xfId="1045" builtinId="21" hidden="1"/>
    <cellStyle name="Output" xfId="1093" builtinId="21" hidden="1"/>
    <cellStyle name="Output" xfId="1130" builtinId="21" hidden="1"/>
    <cellStyle name="Output" xfId="1176" builtinId="21" hidden="1"/>
    <cellStyle name="Output" xfId="1213" builtinId="21" hidden="1"/>
    <cellStyle name="Output" xfId="1247" builtinId="21" hidden="1"/>
    <cellStyle name="Output" xfId="1253" builtinId="21" hidden="1"/>
    <cellStyle name="Output" xfId="1293" builtinId="21" hidden="1"/>
    <cellStyle name="Output" xfId="1333" builtinId="21" hidden="1"/>
    <cellStyle name="Output" xfId="1368" builtinId="21" hidden="1"/>
    <cellStyle name="Output" xfId="1410" builtinId="21" hidden="1"/>
    <cellStyle name="Output" xfId="1445" builtinId="21" hidden="1"/>
    <cellStyle name="Output" xfId="1485" builtinId="21" hidden="1"/>
    <cellStyle name="Output" xfId="1518" builtinId="21" hidden="1"/>
    <cellStyle name="Output" xfId="211" builtinId="21" hidden="1"/>
    <cellStyle name="Output" xfId="1550" builtinId="21" hidden="1"/>
    <cellStyle name="Output" xfId="1594" builtinId="21" hidden="1"/>
    <cellStyle name="Output" xfId="1637" builtinId="21" hidden="1"/>
    <cellStyle name="Output" xfId="1692" builtinId="21" hidden="1"/>
    <cellStyle name="Output" xfId="1739" builtinId="21" hidden="1"/>
    <cellStyle name="Output" xfId="1776" builtinId="21" hidden="1"/>
    <cellStyle name="Output" xfId="1794" builtinId="21" hidden="1"/>
    <cellStyle name="Output" xfId="1858" builtinId="21" hidden="1"/>
    <cellStyle name="Output" xfId="1869" builtinId="21" hidden="1"/>
    <cellStyle name="Output" xfId="1675" builtinId="21" hidden="1"/>
    <cellStyle name="Output" xfId="1989" builtinId="21" hidden="1"/>
    <cellStyle name="Output" xfId="2037" builtinId="21" hidden="1"/>
    <cellStyle name="Output" xfId="2074" builtinId="21" hidden="1"/>
    <cellStyle name="Output" xfId="2092" builtinId="21" hidden="1"/>
    <cellStyle name="Output" xfId="2155" builtinId="21" hidden="1"/>
    <cellStyle name="Output" xfId="2166" builtinId="21" hidden="1"/>
    <cellStyle name="Output" xfId="1631" builtinId="21" hidden="1"/>
    <cellStyle name="Output" xfId="2271" builtinId="21" hidden="1"/>
    <cellStyle name="Output" xfId="2318" builtinId="21" hidden="1"/>
    <cellStyle name="Output" xfId="2355" builtinId="21" hidden="1"/>
    <cellStyle name="Output" xfId="2373" builtinId="21" hidden="1"/>
    <cellStyle name="Output" xfId="2437" builtinId="21" hidden="1"/>
    <cellStyle name="Output" xfId="2448" builtinId="21" hidden="1"/>
    <cellStyle name="Output" xfId="2261" builtinId="21" hidden="1"/>
    <cellStyle name="Output" xfId="2555" builtinId="21" hidden="1"/>
    <cellStyle name="Output" xfId="2601" builtinId="21" hidden="1"/>
    <cellStyle name="Output" xfId="2638" builtinId="21" hidden="1"/>
    <cellStyle name="Output" xfId="2654" builtinId="21" hidden="1"/>
    <cellStyle name="Output" xfId="2717" builtinId="21" hidden="1"/>
    <cellStyle name="Output" xfId="2728" builtinId="21" hidden="1"/>
    <cellStyle name="Output" xfId="2255" builtinId="21" hidden="1"/>
    <cellStyle name="Output" xfId="2819" builtinId="21" hidden="1"/>
    <cellStyle name="Output" xfId="2864" builtinId="21" hidden="1"/>
    <cellStyle name="Output" xfId="2901" builtinId="21" hidden="1"/>
    <cellStyle name="Output" xfId="2918" builtinId="21" hidden="1"/>
    <cellStyle name="Output" xfId="2982" builtinId="21" hidden="1"/>
    <cellStyle name="Output" xfId="2993" builtinId="21" hidden="1"/>
    <cellStyle name="Output" xfId="3066" builtinId="21" hidden="1"/>
    <cellStyle name="Output" xfId="3114" builtinId="21" hidden="1"/>
    <cellStyle name="Percent" xfId="2" builtinId="5" hidden="1"/>
    <cellStyle name="Percent" xfId="60" builtinId="5"/>
    <cellStyle name="Percent 2" xfId="150" hidden="1"/>
    <cellStyle name="Percent 2" xfId="1592"/>
    <cellStyle name="Percent 2 2" xfId="1730" hidden="1"/>
    <cellStyle name="Percent 2 2" xfId="2198" hidden="1"/>
    <cellStyle name="Percent 2 2" xfId="2309" hidden="1"/>
    <cellStyle name="Percent 2 2" xfId="2760" hidden="1"/>
    <cellStyle name="Percent 2 2" xfId="2855"/>
    <cellStyle name="Percent 2 3" xfId="1827" hidden="1"/>
    <cellStyle name="Percent 2 3" xfId="2406" hidden="1"/>
    <cellStyle name="Percent 2 3" xfId="2951"/>
    <cellStyle name="Percent 2 4" xfId="1901" hidden="1"/>
    <cellStyle name="Percent 2 4" xfId="2480" hidden="1"/>
    <cellStyle name="Percent 2 4" xfId="3025"/>
    <cellStyle name="Percent 3" xfId="1624"/>
    <cellStyle name="Percent 4" xfId="197" hidden="1"/>
    <cellStyle name="Percent 4" xfId="281" hidden="1"/>
    <cellStyle name="Percent 4" xfId="365" hidden="1"/>
    <cellStyle name="Percent 4" xfId="457" hidden="1"/>
    <cellStyle name="Percent 4" xfId="1627"/>
    <cellStyle name="Percent 4 2" xfId="581" hidden="1"/>
    <cellStyle name="Percent 4 3" xfId="663" hidden="1"/>
    <cellStyle name="Percent 4 4" xfId="748" hidden="1"/>
    <cellStyle name="Percent 4 5" xfId="839" hidden="1"/>
    <cellStyle name="Percent 5" xfId="1683"/>
    <cellStyle name="Percent 6" xfId="3060"/>
    <cellStyle name="Percent 7" xfId="3105"/>
    <cellStyle name="Percent 8" xfId="101"/>
    <cellStyle name="Table - Average Row" xfId="58"/>
    <cellStyle name="Table - Costs" xfId="151"/>
    <cellStyle name="Table - Numbers" xfId="57"/>
    <cellStyle name="Table - Totals Row" xfId="52"/>
    <cellStyle name="Title" xfId="7" builtinId="15" hidden="1"/>
    <cellStyle name="Title" xfId="62" builtinId="15" hidden="1"/>
    <cellStyle name="Title" xfId="102" builtinId="15" hidden="1"/>
    <cellStyle name="Title" xfId="153" builtinId="15" hidden="1"/>
    <cellStyle name="Title" xfId="198" builtinId="15" hidden="1"/>
    <cellStyle name="Title" xfId="241" builtinId="15" hidden="1"/>
    <cellStyle name="Title" xfId="285" builtinId="15" hidden="1"/>
    <cellStyle name="Title" xfId="284" builtinId="15" hidden="1"/>
    <cellStyle name="Title" xfId="370" builtinId="15" hidden="1"/>
    <cellStyle name="Title" xfId="368" builtinId="15" hidden="1"/>
    <cellStyle name="Title" xfId="454" builtinId="15" hidden="1"/>
    <cellStyle name="Title" xfId="489" builtinId="15" hidden="1"/>
    <cellStyle name="Title" xfId="538" builtinId="15" hidden="1"/>
    <cellStyle name="Title" xfId="582" builtinId="15" hidden="1"/>
    <cellStyle name="Title" xfId="624" builtinId="15" hidden="1"/>
    <cellStyle name="Title" xfId="667" builtinId="15" hidden="1"/>
    <cellStyle name="Title" xfId="666" builtinId="15" hidden="1"/>
    <cellStyle name="Title" xfId="753" builtinId="15" hidden="1"/>
    <cellStyle name="Title" xfId="751" builtinId="15" hidden="1"/>
    <cellStyle name="Title" xfId="836" builtinId="15" hidden="1"/>
    <cellStyle name="Title" xfId="868" builtinId="15" hidden="1"/>
    <cellStyle name="Title" xfId="719" builtinId="15" hidden="1"/>
    <cellStyle name="Title" xfId="918" builtinId="15" hidden="1"/>
    <cellStyle name="Title" xfId="960" builtinId="15" hidden="1"/>
    <cellStyle name="Title" xfId="1003" builtinId="15" hidden="1"/>
    <cellStyle name="Title" xfId="1002" builtinId="15" hidden="1"/>
    <cellStyle name="Title" xfId="1088" builtinId="15" hidden="1"/>
    <cellStyle name="Title" xfId="1086" builtinId="15" hidden="1"/>
    <cellStyle name="Title" xfId="1174" builtinId="15" hidden="1"/>
    <cellStyle name="Title" xfId="1208" builtinId="15" hidden="1"/>
    <cellStyle name="Title" xfId="959" builtinId="15" hidden="1"/>
    <cellStyle name="Title" xfId="1248" builtinId="15" hidden="1"/>
    <cellStyle name="Title" xfId="1288" builtinId="15" hidden="1"/>
    <cellStyle name="Title" xfId="1328" builtinId="15" hidden="1"/>
    <cellStyle name="Title" xfId="1327" builtinId="15" hidden="1"/>
    <cellStyle name="Title" xfId="1405" builtinId="15" hidden="1"/>
    <cellStyle name="Title" xfId="1403" builtinId="15" hidden="1"/>
    <cellStyle name="Title" xfId="1484" builtinId="15" hidden="1"/>
    <cellStyle name="Title" xfId="1513" builtinId="15" hidden="1"/>
    <cellStyle name="Title" xfId="422" builtinId="15" hidden="1"/>
    <cellStyle name="Title" xfId="192" builtinId="15" hidden="1"/>
    <cellStyle name="Title" xfId="146" builtinId="15" hidden="1"/>
    <cellStyle name="Title" xfId="1632" builtinId="15" hidden="1"/>
    <cellStyle name="Title" xfId="1687" builtinId="15" hidden="1"/>
    <cellStyle name="Title" xfId="1734" builtinId="15" hidden="1"/>
    <cellStyle name="Title" xfId="1732" builtinId="15" hidden="1"/>
    <cellStyle name="Title" xfId="1733" builtinId="15" hidden="1"/>
    <cellStyle name="Title" xfId="1779" builtinId="15" hidden="1"/>
    <cellStyle name="Title" xfId="1903" builtinId="15" hidden="1"/>
    <cellStyle name="Title" xfId="1679" builtinId="15" hidden="1"/>
    <cellStyle name="Title" xfId="1984" builtinId="15" hidden="1"/>
    <cellStyle name="Title" xfId="2032" builtinId="15" hidden="1"/>
    <cellStyle name="Title" xfId="2030" builtinId="15" hidden="1"/>
    <cellStyle name="Title" xfId="2031" builtinId="15" hidden="1"/>
    <cellStyle name="Title" xfId="2077" builtinId="15" hidden="1"/>
    <cellStyle name="Title" xfId="2200" builtinId="15" hidden="1"/>
    <cellStyle name="Title" xfId="1973" builtinId="15" hidden="1"/>
    <cellStyle name="Title" xfId="2266" builtinId="15" hidden="1"/>
    <cellStyle name="Title" xfId="2313" builtinId="15" hidden="1"/>
    <cellStyle name="Title" xfId="2311" builtinId="15" hidden="1"/>
    <cellStyle name="Title" xfId="2312" builtinId="15" hidden="1"/>
    <cellStyle name="Title" xfId="2358" builtinId="15" hidden="1"/>
    <cellStyle name="Title" xfId="2482" builtinId="15" hidden="1"/>
    <cellStyle name="Title" xfId="1677" builtinId="15" hidden="1"/>
    <cellStyle name="Title" xfId="2550" builtinId="15" hidden="1"/>
    <cellStyle name="Title" xfId="2596" builtinId="15" hidden="1"/>
    <cellStyle name="Title" xfId="2594" builtinId="15" hidden="1"/>
    <cellStyle name="Title" xfId="2595" builtinId="15" hidden="1"/>
    <cellStyle name="Title" xfId="2641" builtinId="15" hidden="1"/>
    <cellStyle name="Title" xfId="2762" builtinId="15" hidden="1"/>
    <cellStyle name="Title" xfId="2258" builtinId="15" hidden="1"/>
    <cellStyle name="Title" xfId="2814" builtinId="15" hidden="1"/>
    <cellStyle name="Title" xfId="2859" builtinId="15" hidden="1"/>
    <cellStyle name="Title" xfId="2857" builtinId="15" hidden="1"/>
    <cellStyle name="Title" xfId="2858" builtinId="15" hidden="1"/>
    <cellStyle name="Title" xfId="2904" builtinId="15" hidden="1"/>
    <cellStyle name="Title" xfId="3027" builtinId="15" hidden="1"/>
    <cellStyle name="Title" xfId="3061" builtinId="15" hidden="1"/>
    <cellStyle name="Title" xfId="3109" builtinId="15" hidden="1"/>
    <cellStyle name="Total" xfId="19" builtinId="25" hidden="1"/>
    <cellStyle name="Total" xfId="74" builtinId="25" hidden="1"/>
    <cellStyle name="Total" xfId="114" builtinId="25" hidden="1"/>
    <cellStyle name="Total" xfId="164" builtinId="25" hidden="1"/>
    <cellStyle name="Total" xfId="210" builtinId="25" hidden="1"/>
    <cellStyle name="Total" xfId="252" builtinId="25" hidden="1"/>
    <cellStyle name="Total" xfId="297" builtinId="25" hidden="1"/>
    <cellStyle name="Total" xfId="334" builtinId="25" hidden="1"/>
    <cellStyle name="Total" xfId="382" builtinId="25" hidden="1"/>
    <cellStyle name="Total" xfId="421" builtinId="25" hidden="1"/>
    <cellStyle name="Total" xfId="453" builtinId="25" hidden="1"/>
    <cellStyle name="Total" xfId="500" builtinId="25" hidden="1"/>
    <cellStyle name="Total" xfId="549" builtinId="25" hidden="1"/>
    <cellStyle name="Total" xfId="594" builtinId="25" hidden="1"/>
    <cellStyle name="Total" xfId="635" builtinId="25" hidden="1"/>
    <cellStyle name="Total" xfId="679" builtinId="25" hidden="1"/>
    <cellStyle name="Total" xfId="717" builtinId="25" hidden="1"/>
    <cellStyle name="Total" xfId="765" builtinId="25" hidden="1"/>
    <cellStyle name="Total" xfId="803" builtinId="25" hidden="1"/>
    <cellStyle name="Total" xfId="835" builtinId="25" hidden="1"/>
    <cellStyle name="Total" xfId="879" builtinId="25" hidden="1"/>
    <cellStyle name="Total" xfId="574" builtinId="25" hidden="1"/>
    <cellStyle name="Total" xfId="930" builtinId="25" hidden="1"/>
    <cellStyle name="Total" xfId="971" builtinId="25" hidden="1"/>
    <cellStyle name="Total" xfId="1015" builtinId="25" hidden="1"/>
    <cellStyle name="Total" xfId="1053" builtinId="25" hidden="1"/>
    <cellStyle name="Total" xfId="1100" builtinId="25" hidden="1"/>
    <cellStyle name="Total" xfId="1140" builtinId="25" hidden="1"/>
    <cellStyle name="Total" xfId="1173" builtinId="25" hidden="1"/>
    <cellStyle name="Total" xfId="1219" builtinId="25" hidden="1"/>
    <cellStyle name="Total" xfId="1144" builtinId="25" hidden="1"/>
    <cellStyle name="Total" xfId="1260" builtinId="25" hidden="1"/>
    <cellStyle name="Total" xfId="1299" builtinId="25" hidden="1"/>
    <cellStyle name="Total" xfId="1340" builtinId="25" hidden="1"/>
    <cellStyle name="Total" xfId="1374" builtinId="25" hidden="1"/>
    <cellStyle name="Total" xfId="1417" builtinId="25" hidden="1"/>
    <cellStyle name="Total" xfId="1453" builtinId="25" hidden="1"/>
    <cellStyle name="Total" xfId="1483" builtinId="25" hidden="1"/>
    <cellStyle name="Total" xfId="1524" builtinId="25" hidden="1"/>
    <cellStyle name="Total" xfId="917" builtinId="25" hidden="1"/>
    <cellStyle name="Total" xfId="1557" builtinId="25" hidden="1"/>
    <cellStyle name="Total" xfId="1589" builtinId="25" hidden="1"/>
    <cellStyle name="Total" xfId="1644" builtinId="25" hidden="1"/>
    <cellStyle name="Total" xfId="1699" builtinId="25" hidden="1"/>
    <cellStyle name="Total" xfId="1746" builtinId="25" hidden="1"/>
    <cellStyle name="Total" xfId="1790" builtinId="25" hidden="1"/>
    <cellStyle name="Total" xfId="1823" builtinId="25" hidden="1"/>
    <cellStyle name="Total" xfId="1867" builtinId="25" hidden="1"/>
    <cellStyle name="Total" xfId="1906" builtinId="25" hidden="1"/>
    <cellStyle name="Total" xfId="1940" builtinId="25" hidden="1"/>
    <cellStyle name="Total" xfId="1996" builtinId="25" hidden="1"/>
    <cellStyle name="Total" xfId="2044" builtinId="25" hidden="1"/>
    <cellStyle name="Total" xfId="2088" builtinId="25" hidden="1"/>
    <cellStyle name="Total" xfId="2121" builtinId="25" hidden="1"/>
    <cellStyle name="Total" xfId="2164" builtinId="25" hidden="1"/>
    <cellStyle name="Total" xfId="2203" builtinId="25" hidden="1"/>
    <cellStyle name="Total" xfId="2084" builtinId="25" hidden="1"/>
    <cellStyle name="Total" xfId="2278" builtinId="25" hidden="1"/>
    <cellStyle name="Total" xfId="2325" builtinId="25" hidden="1"/>
    <cellStyle name="Total" xfId="2369" builtinId="25" hidden="1"/>
    <cellStyle name="Total" xfId="2402" builtinId="25" hidden="1"/>
    <cellStyle name="Total" xfId="2446" builtinId="25" hidden="1"/>
    <cellStyle name="Total" xfId="2485" builtinId="25" hidden="1"/>
    <cellStyle name="Total" xfId="2046" builtinId="25" hidden="1"/>
    <cellStyle name="Total" xfId="2562" builtinId="25" hidden="1"/>
    <cellStyle name="Total" xfId="2608" builtinId="25" hidden="1"/>
    <cellStyle name="Total" xfId="2651" builtinId="25" hidden="1"/>
    <cellStyle name="Total" xfId="2683" builtinId="25" hidden="1"/>
    <cellStyle name="Total" xfId="2726" builtinId="25" hidden="1"/>
    <cellStyle name="Total" xfId="2765" builtinId="25" hidden="1"/>
    <cellStyle name="Total" xfId="2254" builtinId="25" hidden="1"/>
    <cellStyle name="Total" xfId="2826" builtinId="25" hidden="1"/>
    <cellStyle name="Total" xfId="2871" builtinId="25" hidden="1"/>
    <cellStyle name="Total" xfId="2914" builtinId="25" hidden="1"/>
    <cellStyle name="Total" xfId="2947" builtinId="25" hidden="1"/>
    <cellStyle name="Total" xfId="2991" builtinId="25" hidden="1"/>
    <cellStyle name="Total" xfId="3030" builtinId="25" hidden="1"/>
    <cellStyle name="Total" xfId="3073" builtinId="25" hidden="1"/>
    <cellStyle name="Total" xfId="3121" builtinId="25" hidden="1"/>
    <cellStyle name="Warning Text" xfId="16" builtinId="11" hidden="1"/>
    <cellStyle name="Warning Text" xfId="71" builtinId="11" hidden="1"/>
    <cellStyle name="Warning Text" xfId="111" builtinId="11" hidden="1"/>
    <cellStyle name="Warning Text" xfId="162" builtinId="11" hidden="1"/>
    <cellStyle name="Warning Text" xfId="207" builtinId="11" hidden="1"/>
    <cellStyle name="Warning Text" xfId="250" builtinId="11" hidden="1"/>
    <cellStyle name="Warning Text" xfId="294" builtinId="11" hidden="1"/>
    <cellStyle name="Warning Text" xfId="280" builtinId="11" hidden="1"/>
    <cellStyle name="Warning Text" xfId="379" builtinId="11" hidden="1"/>
    <cellStyle name="Warning Text" xfId="364" builtinId="11" hidden="1"/>
    <cellStyle name="Warning Text" xfId="451" builtinId="11" hidden="1"/>
    <cellStyle name="Warning Text" xfId="498" builtinId="11" hidden="1"/>
    <cellStyle name="Warning Text" xfId="547" builtinId="11" hidden="1"/>
    <cellStyle name="Warning Text" xfId="591" builtinId="11" hidden="1"/>
    <cellStyle name="Warning Text" xfId="633" builtinId="11" hidden="1"/>
    <cellStyle name="Warning Text" xfId="676" builtinId="11" hidden="1"/>
    <cellStyle name="Warning Text" xfId="662" builtinId="11" hidden="1"/>
    <cellStyle name="Warning Text" xfId="762" builtinId="11" hidden="1"/>
    <cellStyle name="Warning Text" xfId="747" builtinId="11" hidden="1"/>
    <cellStyle name="Warning Text" xfId="833" builtinId="11" hidden="1"/>
    <cellStyle name="Warning Text" xfId="877" builtinId="11" hidden="1"/>
    <cellStyle name="Warning Text" xfId="661" builtinId="11" hidden="1"/>
    <cellStyle name="Warning Text" xfId="927" builtinId="11" hidden="1"/>
    <cellStyle name="Warning Text" xfId="969" builtinId="11" hidden="1"/>
    <cellStyle name="Warning Text" xfId="1012" builtinId="11" hidden="1"/>
    <cellStyle name="Warning Text" xfId="999" builtinId="11" hidden="1"/>
    <cellStyle name="Warning Text" xfId="1097" builtinId="11" hidden="1"/>
    <cellStyle name="Warning Text" xfId="1083" builtinId="11" hidden="1"/>
    <cellStyle name="Warning Text" xfId="1171" builtinId="11" hidden="1"/>
    <cellStyle name="Warning Text" xfId="1217" builtinId="11" hidden="1"/>
    <cellStyle name="Warning Text" xfId="1180" builtinId="11" hidden="1"/>
    <cellStyle name="Warning Text" xfId="1257" builtinId="11" hidden="1"/>
    <cellStyle name="Warning Text" xfId="1297" builtinId="11" hidden="1"/>
    <cellStyle name="Warning Text" xfId="1337" builtinId="11" hidden="1"/>
    <cellStyle name="Warning Text" xfId="1324" builtinId="11" hidden="1"/>
    <cellStyle name="Warning Text" xfId="1414" builtinId="11" hidden="1"/>
    <cellStyle name="Warning Text" xfId="1400" builtinId="11" hidden="1"/>
    <cellStyle name="Warning Text" xfId="1481" builtinId="11" hidden="1"/>
    <cellStyle name="Warning Text" xfId="1522" builtinId="11" hidden="1"/>
    <cellStyle name="Warning Text" xfId="595" builtinId="11" hidden="1"/>
    <cellStyle name="Warning Text" xfId="1554" builtinId="11" hidden="1"/>
    <cellStyle name="Warning Text" xfId="1559" builtinId="11" hidden="1"/>
    <cellStyle name="Warning Text" xfId="1641" builtinId="11" hidden="1"/>
    <cellStyle name="Warning Text" xfId="1696" builtinId="11" hidden="1"/>
    <cellStyle name="Warning Text" xfId="1743" builtinId="11" hidden="1"/>
    <cellStyle name="Warning Text" xfId="1747" builtinId="11" hidden="1"/>
    <cellStyle name="Warning Text" xfId="1821" builtinId="11" hidden="1"/>
    <cellStyle name="Warning Text" xfId="1826" builtinId="11" hidden="1"/>
    <cellStyle name="Warning Text" xfId="1900" builtinId="11" hidden="1"/>
    <cellStyle name="Warning Text" xfId="1937" builtinId="11" hidden="1"/>
    <cellStyle name="Warning Text" xfId="1993" builtinId="11" hidden="1"/>
    <cellStyle name="Warning Text" xfId="2041" builtinId="11" hidden="1"/>
    <cellStyle name="Warning Text" xfId="2045" builtinId="11" hidden="1"/>
    <cellStyle name="Warning Text" xfId="2119" builtinId="11" hidden="1"/>
    <cellStyle name="Warning Text" xfId="2124" builtinId="11" hidden="1"/>
    <cellStyle name="Warning Text" xfId="2197" builtinId="11" hidden="1"/>
    <cellStyle name="Warning Text" xfId="2024" builtinId="11" hidden="1"/>
    <cellStyle name="Warning Text" xfId="2275" builtinId="11" hidden="1"/>
    <cellStyle name="Warning Text" xfId="2322" builtinId="11" hidden="1"/>
    <cellStyle name="Warning Text" xfId="2326" builtinId="11" hidden="1"/>
    <cellStyle name="Warning Text" xfId="2400" builtinId="11" hidden="1"/>
    <cellStyle name="Warning Text" xfId="2405" builtinId="11" hidden="1"/>
    <cellStyle name="Warning Text" xfId="2479" builtinId="11" hidden="1"/>
    <cellStyle name="Warning Text" xfId="2263" builtinId="11" hidden="1"/>
    <cellStyle name="Warning Text" xfId="2559" builtinId="11" hidden="1"/>
    <cellStyle name="Warning Text" xfId="2605" builtinId="11" hidden="1"/>
    <cellStyle name="Warning Text" xfId="2609" builtinId="11" hidden="1"/>
    <cellStyle name="Warning Text" xfId="2681" builtinId="11" hidden="1"/>
    <cellStyle name="Warning Text" xfId="2686" builtinId="11" hidden="1"/>
    <cellStyle name="Warning Text" xfId="2759" builtinId="11" hidden="1"/>
    <cellStyle name="Warning Text" xfId="2612" builtinId="11" hidden="1"/>
    <cellStyle name="Warning Text" xfId="2823" builtinId="11" hidden="1"/>
    <cellStyle name="Warning Text" xfId="2868" builtinId="11" hidden="1"/>
    <cellStyle name="Warning Text" xfId="2872" builtinId="11" hidden="1"/>
    <cellStyle name="Warning Text" xfId="2945" builtinId="11" hidden="1"/>
    <cellStyle name="Warning Text" xfId="2950" builtinId="11" hidden="1"/>
    <cellStyle name="Warning Text" xfId="3024" builtinId="11" hidden="1"/>
    <cellStyle name="Warning Text" xfId="3070" builtinId="11" hidden="1"/>
    <cellStyle name="Warning Text" xfId="3118"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22</xdr:col>
      <xdr:colOff>76200</xdr:colOff>
      <xdr:row>0</xdr:row>
      <xdr:rowOff>57150</xdr:rowOff>
    </xdr:from>
    <xdr:to>
      <xdr:col>31</xdr:col>
      <xdr:colOff>190500</xdr:colOff>
      <xdr:row>0</xdr:row>
      <xdr:rowOff>337829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57150"/>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219075</xdr:colOff>
      <xdr:row>0</xdr:row>
      <xdr:rowOff>57150</xdr:rowOff>
    </xdr:from>
    <xdr:to>
      <xdr:col>6</xdr:col>
      <xdr:colOff>2047875</xdr:colOff>
      <xdr:row>0</xdr:row>
      <xdr:rowOff>337829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57150"/>
          <a:ext cx="1828800" cy="2806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828675</xdr:colOff>
          <xdr:row>15</xdr:row>
          <xdr:rowOff>180975</xdr:rowOff>
        </xdr:from>
        <xdr:to>
          <xdr:col>6</xdr:col>
          <xdr:colOff>1238250</xdr:colOff>
          <xdr:row>17</xdr:row>
          <xdr:rowOff>28575</xdr:rowOff>
        </xdr:to>
        <xdr:sp macro="" textlink="">
          <xdr:nvSpPr>
            <xdr:cNvPr id="3089" name="Object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18</xdr:row>
          <xdr:rowOff>0</xdr:rowOff>
        </xdr:from>
        <xdr:to>
          <xdr:col>6</xdr:col>
          <xdr:colOff>1238250</xdr:colOff>
          <xdr:row>19</xdr:row>
          <xdr:rowOff>38100</xdr:rowOff>
        </xdr:to>
        <xdr:sp macro="" textlink="">
          <xdr:nvSpPr>
            <xdr:cNvPr id="3090" name="Object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20</xdr:row>
          <xdr:rowOff>0</xdr:rowOff>
        </xdr:from>
        <xdr:to>
          <xdr:col>6</xdr:col>
          <xdr:colOff>1409700</xdr:colOff>
          <xdr:row>21</xdr:row>
          <xdr:rowOff>38100</xdr:rowOff>
        </xdr:to>
        <xdr:sp macro="" textlink="">
          <xdr:nvSpPr>
            <xdr:cNvPr id="3091" name="Object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21</xdr:row>
          <xdr:rowOff>180975</xdr:rowOff>
        </xdr:from>
        <xdr:to>
          <xdr:col>6</xdr:col>
          <xdr:colOff>1400175</xdr:colOff>
          <xdr:row>23</xdr:row>
          <xdr:rowOff>28575</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9</xdr:row>
          <xdr:rowOff>0</xdr:rowOff>
        </xdr:from>
        <xdr:to>
          <xdr:col>6</xdr:col>
          <xdr:colOff>1276350</xdr:colOff>
          <xdr:row>10</xdr:row>
          <xdr:rowOff>38100</xdr:rowOff>
        </xdr:to>
        <xdr:sp macro="" textlink="">
          <xdr:nvSpPr>
            <xdr:cNvPr id="3093" name="Object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xdr:row>
          <xdr:rowOff>0</xdr:rowOff>
        </xdr:from>
        <xdr:to>
          <xdr:col>6</xdr:col>
          <xdr:colOff>1285875</xdr:colOff>
          <xdr:row>12</xdr:row>
          <xdr:rowOff>38100</xdr:rowOff>
        </xdr:to>
        <xdr:sp macro="" textlink="">
          <xdr:nvSpPr>
            <xdr:cNvPr id="3094" name="Object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13</xdr:row>
          <xdr:rowOff>9525</xdr:rowOff>
        </xdr:from>
        <xdr:to>
          <xdr:col>6</xdr:col>
          <xdr:colOff>1362075</xdr:colOff>
          <xdr:row>14</xdr:row>
          <xdr:rowOff>19050</xdr:rowOff>
        </xdr:to>
        <xdr:sp macro="" textlink="">
          <xdr:nvSpPr>
            <xdr:cNvPr id="3095" name="Object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7</xdr:row>
          <xdr:rowOff>0</xdr:rowOff>
        </xdr:from>
        <xdr:to>
          <xdr:col>6</xdr:col>
          <xdr:colOff>1285875</xdr:colOff>
          <xdr:row>8</xdr:row>
          <xdr:rowOff>66675</xdr:rowOff>
        </xdr:to>
        <xdr:sp macro="" textlink="">
          <xdr:nvSpPr>
            <xdr:cNvPr id="3097" name="Object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5</xdr:row>
          <xdr:rowOff>0</xdr:rowOff>
        </xdr:from>
        <xdr:to>
          <xdr:col>6</xdr:col>
          <xdr:colOff>1295400</xdr:colOff>
          <xdr:row>6</xdr:row>
          <xdr:rowOff>47625</xdr:rowOff>
        </xdr:to>
        <xdr:sp macro="" textlink="">
          <xdr:nvSpPr>
            <xdr:cNvPr id="3100" name="Object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200025</xdr:colOff>
      <xdr:row>0</xdr:row>
      <xdr:rowOff>57150</xdr:rowOff>
    </xdr:from>
    <xdr:to>
      <xdr:col>6</xdr:col>
      <xdr:colOff>2028825</xdr:colOff>
      <xdr:row>0</xdr:row>
      <xdr:rowOff>337829</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5775" y="57150"/>
          <a:ext cx="1828800" cy="280679"/>
        </a:xfrm>
        <a:prstGeom prst="rect">
          <a:avLst/>
        </a:prstGeom>
      </xdr:spPr>
    </xdr:pic>
    <xdr:clientData/>
  </xdr:twoCellAnchor>
  <xdr:twoCellAnchor editAs="oneCell">
    <xdr:from>
      <xdr:col>13</xdr:col>
      <xdr:colOff>600075</xdr:colOff>
      <xdr:row>0</xdr:row>
      <xdr:rowOff>57150</xdr:rowOff>
    </xdr:from>
    <xdr:to>
      <xdr:col>16</xdr:col>
      <xdr:colOff>571500</xdr:colOff>
      <xdr:row>0</xdr:row>
      <xdr:rowOff>337829</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06075" y="57150"/>
          <a:ext cx="1828800" cy="280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18" Type="http://schemas.openxmlformats.org/officeDocument/2006/relationships/oleObject" Target="../embeddings/oleObject8.bin"/><Relationship Id="rId3" Type="http://schemas.openxmlformats.org/officeDocument/2006/relationships/vmlDrawing" Target="../drawings/vmlDrawing1.vml"/><Relationship Id="rId21" Type="http://schemas.openxmlformats.org/officeDocument/2006/relationships/image" Target="../media/image10.emf"/><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 Type="http://schemas.openxmlformats.org/officeDocument/2006/relationships/drawing" Target="../drawings/drawing3.xml"/><Relationship Id="rId16" Type="http://schemas.openxmlformats.org/officeDocument/2006/relationships/oleObject" Target="../embeddings/oleObject7.bin"/><Relationship Id="rId20" Type="http://schemas.openxmlformats.org/officeDocument/2006/relationships/oleObject" Target="../embeddings/oleObject9.bin"/><Relationship Id="rId1" Type="http://schemas.openxmlformats.org/officeDocument/2006/relationships/printerSettings" Target="../printerSettings/printerSettings4.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4.bin"/><Relationship Id="rId19" Type="http://schemas.openxmlformats.org/officeDocument/2006/relationships/image" Target="../media/image9.emf"/><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s>
</file>

<file path=xl/worksheets/_rels/sheet5.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66"/>
  <sheetViews>
    <sheetView showGridLines="0" tabSelected="1" workbookViewId="0">
      <selection activeCell="L20" sqref="L20"/>
    </sheetView>
  </sheetViews>
  <sheetFormatPr defaultRowHeight="15" customHeight="1" x14ac:dyDescent="0.2"/>
  <cols>
    <col min="1" max="23" width="12.5" style="32" customWidth="1"/>
    <col min="24" max="24" width="18.5" style="32" customWidth="1"/>
    <col min="25" max="16384" width="9.33203125" style="32"/>
  </cols>
  <sheetData>
    <row r="1" spans="1:24" ht="15" customHeight="1" x14ac:dyDescent="0.2">
      <c r="A1" s="247" t="s">
        <v>13</v>
      </c>
      <c r="B1" s="247"/>
      <c r="C1" s="247"/>
      <c r="D1" s="247"/>
      <c r="E1" s="247"/>
      <c r="F1" s="247"/>
      <c r="G1" s="247"/>
      <c r="H1" s="247"/>
      <c r="I1" s="247"/>
      <c r="J1" s="247"/>
      <c r="K1" s="247"/>
      <c r="L1" s="247"/>
      <c r="M1" s="247"/>
      <c r="N1" s="247"/>
      <c r="O1" s="247"/>
      <c r="P1" s="247"/>
      <c r="Q1" s="247"/>
      <c r="R1" s="247"/>
      <c r="S1" s="247"/>
      <c r="T1" s="247"/>
      <c r="U1" s="247"/>
      <c r="V1" s="247"/>
      <c r="W1" s="247"/>
      <c r="X1" s="247"/>
    </row>
    <row r="2" spans="1:24" ht="30" customHeight="1" x14ac:dyDescent="0.2">
      <c r="A2" s="92" t="s">
        <v>14</v>
      </c>
      <c r="B2" s="92" t="s">
        <v>15</v>
      </c>
      <c r="C2" s="92" t="s">
        <v>16</v>
      </c>
      <c r="D2" s="92" t="s">
        <v>17</v>
      </c>
      <c r="E2" s="92" t="s">
        <v>18</v>
      </c>
      <c r="F2" s="92" t="s">
        <v>19</v>
      </c>
      <c r="G2" s="92" t="s">
        <v>20</v>
      </c>
      <c r="H2" s="92" t="s">
        <v>21</v>
      </c>
      <c r="I2" s="92" t="s">
        <v>22</v>
      </c>
      <c r="J2" s="92" t="s">
        <v>23</v>
      </c>
      <c r="K2" s="92" t="s">
        <v>24</v>
      </c>
      <c r="L2" s="92" t="s">
        <v>25</v>
      </c>
      <c r="M2" s="92" t="s">
        <v>26</v>
      </c>
      <c r="N2" s="92" t="s">
        <v>27</v>
      </c>
      <c r="O2" s="92" t="s">
        <v>28</v>
      </c>
      <c r="P2" s="92" t="s">
        <v>29</v>
      </c>
      <c r="Q2" s="92" t="s">
        <v>30</v>
      </c>
      <c r="R2" s="92" t="s">
        <v>31</v>
      </c>
      <c r="S2" s="92" t="s">
        <v>32</v>
      </c>
      <c r="T2" s="92" t="s">
        <v>33</v>
      </c>
      <c r="U2" s="92" t="s">
        <v>34</v>
      </c>
      <c r="V2" s="92" t="s">
        <v>35</v>
      </c>
      <c r="W2" s="92" t="s">
        <v>36</v>
      </c>
      <c r="X2" s="92" t="s">
        <v>335</v>
      </c>
    </row>
    <row r="3" spans="1:24" ht="15" customHeight="1" x14ac:dyDescent="0.2">
      <c r="A3" s="44" t="s">
        <v>259</v>
      </c>
      <c r="B3" s="44">
        <v>4</v>
      </c>
      <c r="C3" s="100">
        <v>2.2625999999999999</v>
      </c>
      <c r="D3" s="44" t="s">
        <v>110</v>
      </c>
      <c r="E3" s="44" t="s">
        <v>131</v>
      </c>
      <c r="F3" s="44" t="s">
        <v>251</v>
      </c>
      <c r="G3" s="93" t="str">
        <f ca="1">Narrative!B5</f>
        <v>Adjust refrigeration suction pressure set points from 24.0 psig (10.2°F) to 34.0 psig (20.5°F). This will increase system efficiency, decreasing compressor energy consumption by 20%.</v>
      </c>
      <c r="H3" s="93" t="str">
        <f>Narrative!H92</f>
        <v>Insert Name</v>
      </c>
      <c r="I3" s="93" t="str">
        <f>Narrative!E10</f>
        <v>Electrical Consumption</v>
      </c>
      <c r="J3" s="93">
        <f ca="1">Narrative!N10</f>
        <v>251009.53798449601</v>
      </c>
      <c r="K3" s="93">
        <f ca="1">Narrative!X10</f>
        <v>12550.476899224801</v>
      </c>
      <c r="L3" s="93" t="str">
        <f>Narrative!E11</f>
        <v>Electrical Demand</v>
      </c>
      <c r="M3" s="93">
        <f ca="1">Narrative!N11</f>
        <v>343.84868217054247</v>
      </c>
      <c r="N3" s="93">
        <f ca="1">Narrative!X11</f>
        <v>1719.2434108527123</v>
      </c>
      <c r="O3" s="93">
        <f>Narrative!E12</f>
        <v>0</v>
      </c>
      <c r="P3" s="93">
        <f>Narrative!N12</f>
        <v>0</v>
      </c>
      <c r="Q3" s="93">
        <f>Narrative!X12</f>
        <v>0</v>
      </c>
      <c r="R3" s="93">
        <f>Narrative!E13</f>
        <v>0</v>
      </c>
      <c r="S3" s="93">
        <f>Narrative!N13</f>
        <v>0</v>
      </c>
      <c r="T3" s="93">
        <f>Narrative!X13</f>
        <v>0</v>
      </c>
      <c r="U3" s="93">
        <f>Narrative!S18</f>
        <v>0</v>
      </c>
      <c r="V3" s="44"/>
      <c r="W3" s="44" t="s">
        <v>250</v>
      </c>
      <c r="X3" s="246">
        <f>Incentives!C16</f>
        <v>0</v>
      </c>
    </row>
    <row r="4" spans="1:24" ht="15" customHeight="1" x14ac:dyDescent="0.2">
      <c r="A4" s="27"/>
      <c r="B4" s="27"/>
      <c r="C4" s="27"/>
      <c r="D4" s="27"/>
      <c r="E4" s="27"/>
      <c r="F4" s="27"/>
      <c r="G4" s="27"/>
      <c r="H4" s="27"/>
      <c r="I4" s="27"/>
      <c r="J4" s="27"/>
      <c r="K4" s="27"/>
      <c r="L4" s="27"/>
      <c r="M4" s="27"/>
      <c r="N4" s="27"/>
      <c r="O4" s="33"/>
      <c r="P4" s="33"/>
      <c r="Q4" s="33"/>
      <c r="R4" s="33"/>
      <c r="S4" s="33"/>
      <c r="T4" s="27"/>
      <c r="U4" s="27"/>
      <c r="V4" s="27"/>
      <c r="W4" s="27"/>
    </row>
    <row r="5" spans="1:24" ht="15" customHeight="1" x14ac:dyDescent="0.2">
      <c r="A5" s="128" t="s">
        <v>38</v>
      </c>
      <c r="B5" s="128"/>
      <c r="C5" s="128"/>
      <c r="D5" s="9"/>
      <c r="E5" s="27"/>
      <c r="F5" s="27"/>
      <c r="G5" s="27"/>
      <c r="H5" s="27"/>
      <c r="I5" s="27"/>
      <c r="J5" s="27"/>
      <c r="K5" s="27"/>
      <c r="L5" s="27"/>
      <c r="M5" s="27"/>
      <c r="N5" s="27"/>
      <c r="O5" s="27"/>
      <c r="P5" s="27"/>
      <c r="Q5" s="27"/>
      <c r="R5" s="27"/>
      <c r="S5" s="27"/>
      <c r="T5" s="27"/>
      <c r="U5" s="27"/>
      <c r="V5" s="27"/>
      <c r="W5" s="27"/>
    </row>
    <row r="6" spans="1:24" ht="15" customHeight="1" x14ac:dyDescent="0.2">
      <c r="A6" s="10" t="s">
        <v>39</v>
      </c>
      <c r="B6" s="11" t="s">
        <v>40</v>
      </c>
      <c r="C6" s="12" t="s">
        <v>6</v>
      </c>
      <c r="D6" s="9"/>
      <c r="E6" s="27"/>
      <c r="F6" s="27"/>
      <c r="G6" s="27"/>
      <c r="H6" s="27"/>
      <c r="I6" s="27"/>
      <c r="J6" s="27"/>
      <c r="K6" s="27"/>
      <c r="L6" s="27"/>
      <c r="M6" s="27"/>
      <c r="N6" s="27"/>
      <c r="O6" s="27"/>
      <c r="P6" s="27"/>
      <c r="Q6" s="27"/>
      <c r="R6" s="27"/>
      <c r="S6" s="27"/>
      <c r="T6" s="27"/>
      <c r="U6" s="27"/>
      <c r="V6" s="27"/>
      <c r="W6" s="27"/>
    </row>
    <row r="7" spans="1:24" ht="30" customHeight="1" x14ac:dyDescent="0.2">
      <c r="A7" s="13" t="s">
        <v>41</v>
      </c>
      <c r="B7" s="14" t="s">
        <v>42</v>
      </c>
      <c r="C7" s="15" t="s">
        <v>43</v>
      </c>
      <c r="D7" s="9"/>
      <c r="E7" s="27"/>
      <c r="F7" s="27"/>
      <c r="G7" s="27"/>
      <c r="H7" s="27"/>
      <c r="I7" s="27"/>
      <c r="J7" s="27"/>
      <c r="K7" s="27"/>
      <c r="L7" s="27"/>
      <c r="M7" s="27"/>
      <c r="N7" s="27"/>
      <c r="O7" s="27"/>
      <c r="P7" s="27"/>
      <c r="Q7" s="27"/>
      <c r="R7" s="27"/>
      <c r="S7" s="27"/>
      <c r="T7" s="27"/>
      <c r="U7" s="27"/>
      <c r="V7" s="27"/>
      <c r="W7" s="27"/>
    </row>
    <row r="8" spans="1:24" ht="30" customHeight="1" x14ac:dyDescent="0.2">
      <c r="A8" s="13" t="s">
        <v>44</v>
      </c>
      <c r="B8" s="14" t="s">
        <v>45</v>
      </c>
      <c r="C8" s="15" t="s">
        <v>46</v>
      </c>
      <c r="D8" s="9"/>
      <c r="E8" s="27"/>
      <c r="F8" s="27"/>
      <c r="G8" s="27"/>
      <c r="H8" s="27"/>
      <c r="I8" s="27"/>
      <c r="J8" s="27"/>
      <c r="K8" s="27"/>
      <c r="L8" s="27"/>
      <c r="M8" s="27"/>
      <c r="N8" s="27"/>
      <c r="O8" s="27"/>
      <c r="P8" s="27"/>
      <c r="Q8" s="27"/>
      <c r="R8" s="27"/>
      <c r="S8" s="27"/>
      <c r="T8" s="27"/>
      <c r="U8" s="27"/>
      <c r="V8" s="27"/>
      <c r="W8" s="27"/>
    </row>
    <row r="9" spans="1:24" ht="30" customHeight="1" x14ac:dyDescent="0.2">
      <c r="A9" s="13" t="s">
        <v>47</v>
      </c>
      <c r="B9" s="14" t="s">
        <v>48</v>
      </c>
      <c r="C9" s="15" t="s">
        <v>49</v>
      </c>
      <c r="D9" s="9"/>
      <c r="E9" s="27"/>
      <c r="F9" s="27"/>
      <c r="G9" s="27"/>
      <c r="H9" s="27"/>
      <c r="I9" s="27"/>
      <c r="J9" s="27"/>
      <c r="K9" s="27"/>
      <c r="L9" s="27"/>
      <c r="M9" s="27"/>
      <c r="N9" s="27"/>
      <c r="O9" s="27"/>
      <c r="P9" s="27"/>
      <c r="Q9" s="27"/>
      <c r="R9" s="27"/>
      <c r="S9" s="27"/>
      <c r="T9" s="27"/>
      <c r="U9" s="27"/>
      <c r="V9" s="27"/>
      <c r="W9" s="27"/>
    </row>
    <row r="10" spans="1:24" ht="15" customHeight="1" x14ac:dyDescent="0.2">
      <c r="A10" s="13" t="s">
        <v>50</v>
      </c>
      <c r="B10" s="14" t="s">
        <v>51</v>
      </c>
      <c r="C10" s="15" t="s">
        <v>12</v>
      </c>
      <c r="D10" s="9"/>
      <c r="E10" s="27"/>
      <c r="F10" s="27"/>
      <c r="G10" s="27"/>
      <c r="H10" s="27"/>
      <c r="I10" s="27"/>
      <c r="J10" s="27"/>
      <c r="K10" s="27"/>
      <c r="L10" s="27"/>
      <c r="M10" s="27"/>
      <c r="N10" s="27"/>
      <c r="O10" s="27"/>
      <c r="P10" s="27"/>
      <c r="Q10" s="27"/>
      <c r="R10" s="27"/>
      <c r="S10" s="27"/>
      <c r="T10" s="27"/>
      <c r="U10" s="27"/>
      <c r="V10" s="27"/>
      <c r="W10" s="27"/>
    </row>
    <row r="11" spans="1:24" ht="15" customHeight="1" x14ac:dyDescent="0.2">
      <c r="A11" s="13" t="s">
        <v>52</v>
      </c>
      <c r="B11" s="14" t="s">
        <v>53</v>
      </c>
      <c r="C11" s="15" t="s">
        <v>12</v>
      </c>
      <c r="D11" s="9"/>
      <c r="E11" s="27"/>
      <c r="F11" s="27"/>
      <c r="G11" s="27"/>
      <c r="H11" s="27"/>
      <c r="I11" s="27"/>
      <c r="J11" s="27"/>
      <c r="K11" s="27"/>
      <c r="L11" s="27"/>
      <c r="M11" s="27"/>
      <c r="N11" s="27"/>
      <c r="O11" s="27"/>
      <c r="P11" s="27"/>
      <c r="Q11" s="27"/>
      <c r="R11" s="27"/>
      <c r="S11" s="27"/>
      <c r="T11" s="27"/>
      <c r="U11" s="27"/>
      <c r="V11" s="27"/>
      <c r="W11" s="27"/>
    </row>
    <row r="12" spans="1:24" ht="15" customHeight="1" x14ac:dyDescent="0.2">
      <c r="A12" s="13" t="s">
        <v>54</v>
      </c>
      <c r="B12" s="14" t="s">
        <v>55</v>
      </c>
      <c r="C12" s="15" t="s">
        <v>12</v>
      </c>
      <c r="D12" s="9"/>
      <c r="E12" s="27"/>
      <c r="F12" s="27"/>
      <c r="G12" s="27"/>
      <c r="H12" s="27"/>
      <c r="I12" s="27"/>
      <c r="J12" s="27"/>
      <c r="K12" s="27"/>
      <c r="L12" s="27"/>
      <c r="M12" s="27"/>
      <c r="N12" s="27"/>
      <c r="O12" s="27"/>
      <c r="P12" s="27"/>
      <c r="Q12" s="27"/>
      <c r="R12" s="27"/>
      <c r="S12" s="27"/>
      <c r="T12" s="27"/>
      <c r="U12" s="27"/>
      <c r="V12" s="27"/>
      <c r="W12" s="27"/>
    </row>
    <row r="13" spans="1:24" ht="15" customHeight="1" x14ac:dyDescent="0.2">
      <c r="A13" s="13" t="s">
        <v>56</v>
      </c>
      <c r="B13" s="14" t="s">
        <v>57</v>
      </c>
      <c r="C13" s="15" t="s">
        <v>12</v>
      </c>
      <c r="D13" s="9"/>
      <c r="E13" s="27"/>
      <c r="F13" s="27"/>
      <c r="G13" s="27"/>
      <c r="H13" s="27"/>
      <c r="I13" s="27"/>
      <c r="J13" s="27"/>
      <c r="K13" s="27"/>
      <c r="L13" s="27"/>
      <c r="M13" s="27"/>
      <c r="N13" s="27"/>
      <c r="O13" s="27"/>
      <c r="P13" s="27"/>
      <c r="Q13" s="27"/>
      <c r="R13" s="27"/>
      <c r="S13" s="27"/>
      <c r="T13" s="27"/>
      <c r="U13" s="27"/>
      <c r="V13" s="27"/>
      <c r="W13" s="27"/>
    </row>
    <row r="14" spans="1:24" ht="15" customHeight="1" x14ac:dyDescent="0.2">
      <c r="A14" s="13" t="s">
        <v>58</v>
      </c>
      <c r="B14" s="14" t="s">
        <v>59</v>
      </c>
      <c r="C14" s="15" t="s">
        <v>12</v>
      </c>
      <c r="D14" s="9"/>
      <c r="E14" s="27"/>
      <c r="F14" s="27"/>
      <c r="G14" s="27"/>
      <c r="H14" s="27"/>
      <c r="I14" s="27"/>
      <c r="J14" s="27"/>
      <c r="K14" s="27"/>
      <c r="L14" s="27"/>
      <c r="M14" s="27"/>
      <c r="N14" s="27"/>
      <c r="O14" s="27"/>
      <c r="P14" s="27"/>
      <c r="Q14" s="27"/>
      <c r="R14" s="27"/>
      <c r="S14" s="27"/>
      <c r="T14" s="27"/>
      <c r="U14" s="27"/>
      <c r="V14" s="27"/>
      <c r="W14" s="27"/>
    </row>
    <row r="15" spans="1:24" ht="15" customHeight="1" x14ac:dyDescent="0.2">
      <c r="A15" s="13" t="s">
        <v>60</v>
      </c>
      <c r="B15" s="14" t="s">
        <v>61</v>
      </c>
      <c r="C15" s="15" t="s">
        <v>12</v>
      </c>
      <c r="D15" s="9"/>
      <c r="E15" s="27"/>
      <c r="F15" s="27"/>
      <c r="G15" s="27"/>
      <c r="H15" s="27"/>
      <c r="I15" s="27"/>
      <c r="J15" s="27"/>
      <c r="K15" s="27"/>
      <c r="L15" s="27"/>
      <c r="M15" s="27"/>
      <c r="N15" s="27"/>
      <c r="O15" s="27"/>
      <c r="P15" s="27"/>
      <c r="Q15" s="27"/>
      <c r="R15" s="27"/>
      <c r="S15" s="27"/>
      <c r="T15" s="27"/>
      <c r="U15" s="27"/>
      <c r="V15" s="27"/>
      <c r="W15" s="27"/>
    </row>
    <row r="16" spans="1:24" ht="15" customHeight="1" x14ac:dyDescent="0.2">
      <c r="A16" s="13" t="s">
        <v>62</v>
      </c>
      <c r="B16" s="14" t="s">
        <v>63</v>
      </c>
      <c r="C16" s="15" t="s">
        <v>12</v>
      </c>
      <c r="D16" s="9"/>
      <c r="E16" s="27"/>
      <c r="F16" s="27"/>
      <c r="G16" s="27"/>
      <c r="H16" s="27"/>
      <c r="I16" s="27"/>
      <c r="J16" s="27"/>
      <c r="K16" s="27"/>
      <c r="L16" s="27"/>
      <c r="M16" s="27"/>
      <c r="N16" s="27"/>
      <c r="O16" s="27"/>
      <c r="P16" s="27"/>
      <c r="Q16" s="27"/>
      <c r="R16" s="27"/>
      <c r="S16" s="27"/>
      <c r="T16" s="27"/>
      <c r="U16" s="27"/>
      <c r="V16" s="27"/>
      <c r="W16" s="27"/>
    </row>
    <row r="17" spans="1:23" ht="15" customHeight="1" x14ac:dyDescent="0.2">
      <c r="A17" s="13" t="s">
        <v>64</v>
      </c>
      <c r="B17" s="14" t="s">
        <v>65</v>
      </c>
      <c r="C17" s="15" t="s">
        <v>12</v>
      </c>
      <c r="D17" s="9"/>
      <c r="E17" s="27"/>
      <c r="F17" s="27"/>
      <c r="G17" s="27"/>
      <c r="H17" s="27"/>
      <c r="I17" s="27"/>
      <c r="J17" s="27"/>
      <c r="K17" s="27"/>
      <c r="L17" s="27"/>
      <c r="M17" s="27"/>
      <c r="N17" s="27"/>
      <c r="O17" s="27"/>
      <c r="P17" s="27"/>
      <c r="Q17" s="27"/>
      <c r="R17" s="27"/>
      <c r="S17" s="27"/>
      <c r="T17" s="27"/>
      <c r="U17" s="27"/>
      <c r="V17" s="27"/>
      <c r="W17" s="27"/>
    </row>
    <row r="18" spans="1:23" ht="15" customHeight="1" x14ac:dyDescent="0.2">
      <c r="A18" s="13" t="s">
        <v>66</v>
      </c>
      <c r="B18" s="14" t="s">
        <v>67</v>
      </c>
      <c r="C18" s="15" t="s">
        <v>12</v>
      </c>
      <c r="D18" s="9"/>
      <c r="E18" s="27"/>
      <c r="F18" s="27"/>
      <c r="G18" s="27"/>
      <c r="H18" s="27"/>
      <c r="I18" s="27"/>
      <c r="J18" s="27"/>
      <c r="K18" s="27"/>
      <c r="L18" s="27"/>
      <c r="M18" s="27"/>
      <c r="N18" s="27"/>
      <c r="O18" s="27"/>
      <c r="P18" s="27"/>
      <c r="Q18" s="27"/>
      <c r="R18" s="27"/>
      <c r="S18" s="27"/>
      <c r="T18" s="27"/>
      <c r="U18" s="27"/>
      <c r="V18" s="27"/>
      <c r="W18" s="27"/>
    </row>
    <row r="19" spans="1:23" ht="15" customHeight="1" x14ac:dyDescent="0.2">
      <c r="A19" s="13" t="s">
        <v>68</v>
      </c>
      <c r="B19" s="14" t="s">
        <v>69</v>
      </c>
      <c r="C19" s="15" t="s">
        <v>12</v>
      </c>
      <c r="D19" s="9"/>
      <c r="E19" s="27"/>
      <c r="F19" s="27"/>
      <c r="G19" s="27"/>
      <c r="H19" s="27"/>
      <c r="I19" s="27"/>
      <c r="J19" s="27"/>
      <c r="K19" s="27"/>
      <c r="L19" s="27"/>
      <c r="M19" s="27"/>
      <c r="N19" s="27"/>
      <c r="O19" s="27"/>
      <c r="P19" s="27"/>
      <c r="Q19" s="27"/>
      <c r="R19" s="27"/>
      <c r="S19" s="27"/>
      <c r="T19" s="27"/>
      <c r="U19" s="27"/>
      <c r="V19" s="27"/>
      <c r="W19" s="27"/>
    </row>
    <row r="20" spans="1:23" ht="30" customHeight="1" x14ac:dyDescent="0.2">
      <c r="A20" s="13" t="s">
        <v>70</v>
      </c>
      <c r="B20" s="14" t="s">
        <v>71</v>
      </c>
      <c r="C20" s="15" t="s">
        <v>12</v>
      </c>
      <c r="D20" s="9"/>
      <c r="E20" s="27"/>
      <c r="F20" s="27"/>
      <c r="G20" s="27"/>
      <c r="H20" s="27"/>
      <c r="I20" s="27"/>
      <c r="J20" s="27"/>
      <c r="K20" s="27"/>
      <c r="L20" s="27"/>
      <c r="M20" s="27"/>
      <c r="N20" s="27"/>
      <c r="O20" s="27"/>
      <c r="P20" s="27"/>
      <c r="Q20" s="27"/>
      <c r="R20" s="27"/>
      <c r="S20" s="27"/>
      <c r="T20" s="27"/>
      <c r="U20" s="27"/>
      <c r="V20" s="27"/>
      <c r="W20" s="27"/>
    </row>
    <row r="21" spans="1:23" ht="30" customHeight="1" x14ac:dyDescent="0.2">
      <c r="A21" s="13" t="s">
        <v>72</v>
      </c>
      <c r="B21" s="14" t="s">
        <v>73</v>
      </c>
      <c r="C21" s="15" t="s">
        <v>74</v>
      </c>
      <c r="D21" s="9"/>
      <c r="E21" s="27"/>
      <c r="F21" s="27"/>
      <c r="G21" s="27"/>
      <c r="H21" s="27"/>
      <c r="I21" s="27"/>
      <c r="J21" s="27"/>
      <c r="K21" s="27"/>
      <c r="L21" s="27"/>
      <c r="M21" s="27"/>
      <c r="N21" s="27"/>
      <c r="O21" s="27"/>
      <c r="P21" s="27"/>
      <c r="Q21" s="27"/>
      <c r="R21" s="27"/>
      <c r="S21" s="27"/>
      <c r="T21" s="27"/>
      <c r="U21" s="27"/>
      <c r="V21" s="27"/>
      <c r="W21" s="27"/>
    </row>
    <row r="22" spans="1:23" ht="30" customHeight="1" x14ac:dyDescent="0.2">
      <c r="A22" s="13" t="s">
        <v>75</v>
      </c>
      <c r="B22" s="14" t="s">
        <v>76</v>
      </c>
      <c r="C22" s="15" t="s">
        <v>74</v>
      </c>
      <c r="D22" s="9"/>
      <c r="E22" s="9"/>
      <c r="F22" s="9"/>
      <c r="G22" s="9"/>
      <c r="H22" s="27"/>
      <c r="I22" s="27"/>
      <c r="J22" s="27"/>
      <c r="K22" s="27"/>
      <c r="L22" s="27"/>
      <c r="M22" s="27"/>
      <c r="N22" s="27"/>
      <c r="O22" s="27"/>
      <c r="P22" s="27"/>
      <c r="Q22" s="27"/>
      <c r="R22" s="27"/>
      <c r="S22" s="27"/>
      <c r="T22" s="27"/>
      <c r="U22" s="27"/>
      <c r="V22" s="27"/>
      <c r="W22" s="27"/>
    </row>
    <row r="23" spans="1:23" ht="30" customHeight="1" x14ac:dyDescent="0.2">
      <c r="A23" s="13" t="s">
        <v>77</v>
      </c>
      <c r="B23" s="14" t="s">
        <v>78</v>
      </c>
      <c r="C23" s="15" t="s">
        <v>74</v>
      </c>
      <c r="D23" s="9"/>
      <c r="E23" s="9"/>
      <c r="F23" s="9"/>
      <c r="G23" s="9"/>
      <c r="H23" s="27"/>
      <c r="I23" s="27"/>
      <c r="J23" s="27"/>
      <c r="K23" s="27"/>
      <c r="L23" s="27"/>
      <c r="M23" s="27"/>
      <c r="N23" s="27"/>
      <c r="O23" s="27"/>
      <c r="P23" s="27"/>
      <c r="Q23" s="27"/>
      <c r="R23" s="27"/>
      <c r="S23" s="27"/>
      <c r="T23" s="27"/>
      <c r="U23" s="27"/>
      <c r="V23" s="27"/>
      <c r="W23" s="27"/>
    </row>
    <row r="24" spans="1:23" ht="30" customHeight="1" x14ac:dyDescent="0.2">
      <c r="A24" s="13" t="s">
        <v>79</v>
      </c>
      <c r="B24" s="14" t="s">
        <v>80</v>
      </c>
      <c r="C24" s="15" t="s">
        <v>81</v>
      </c>
      <c r="D24" s="9"/>
      <c r="E24" s="9"/>
      <c r="F24" s="9"/>
      <c r="G24" s="9"/>
      <c r="H24" s="27"/>
      <c r="I24" s="27"/>
      <c r="J24" s="27"/>
      <c r="K24" s="27"/>
      <c r="L24" s="27"/>
      <c r="M24" s="27"/>
      <c r="N24" s="27"/>
      <c r="O24" s="27"/>
      <c r="P24" s="27"/>
      <c r="Q24" s="27"/>
      <c r="R24" s="27"/>
      <c r="S24" s="27"/>
      <c r="T24" s="27"/>
      <c r="U24" s="27"/>
      <c r="V24" s="27"/>
      <c r="W24" s="27"/>
    </row>
    <row r="25" spans="1:23" ht="30" customHeight="1" x14ac:dyDescent="0.2">
      <c r="A25" s="13" t="s">
        <v>82</v>
      </c>
      <c r="B25" s="14" t="s">
        <v>83</v>
      </c>
      <c r="C25" s="15" t="s">
        <v>81</v>
      </c>
      <c r="D25" s="9"/>
      <c r="E25" s="9"/>
      <c r="F25" s="9"/>
      <c r="G25" s="9"/>
      <c r="H25" s="27"/>
      <c r="I25" s="27"/>
      <c r="J25" s="27"/>
      <c r="K25" s="27"/>
      <c r="L25" s="27"/>
      <c r="M25" s="27"/>
      <c r="N25" s="27"/>
      <c r="O25" s="27"/>
      <c r="P25" s="27"/>
      <c r="Q25" s="27"/>
      <c r="R25" s="27"/>
      <c r="S25" s="27"/>
      <c r="T25" s="27"/>
      <c r="U25" s="27"/>
      <c r="V25" s="27"/>
      <c r="W25" s="27"/>
    </row>
    <row r="26" spans="1:23" ht="30" customHeight="1" x14ac:dyDescent="0.2">
      <c r="A26" s="13" t="s">
        <v>84</v>
      </c>
      <c r="B26" s="14" t="s">
        <v>85</v>
      </c>
      <c r="C26" s="15" t="s">
        <v>81</v>
      </c>
      <c r="D26" s="9"/>
      <c r="E26" s="9"/>
      <c r="F26" s="9"/>
      <c r="G26" s="9"/>
      <c r="H26" s="27"/>
      <c r="I26" s="27"/>
      <c r="J26" s="27"/>
      <c r="K26" s="27"/>
      <c r="L26" s="27"/>
      <c r="M26" s="27"/>
      <c r="N26" s="27"/>
      <c r="O26" s="27"/>
      <c r="P26" s="27"/>
      <c r="Q26" s="27"/>
      <c r="R26" s="27"/>
      <c r="S26" s="27"/>
      <c r="T26" s="27"/>
      <c r="U26" s="27"/>
      <c r="V26" s="27"/>
      <c r="W26" s="27"/>
    </row>
    <row r="27" spans="1:23" ht="30" customHeight="1" x14ac:dyDescent="0.2">
      <c r="A27" s="13" t="s">
        <v>86</v>
      </c>
      <c r="B27" s="14" t="s">
        <v>87</v>
      </c>
      <c r="C27" s="15" t="s">
        <v>49</v>
      </c>
      <c r="D27" s="9"/>
      <c r="E27" s="9"/>
      <c r="F27" s="9"/>
      <c r="G27" s="9"/>
      <c r="H27" s="27"/>
      <c r="I27" s="27"/>
      <c r="J27" s="27"/>
      <c r="K27" s="27"/>
      <c r="L27" s="27"/>
      <c r="M27" s="27"/>
      <c r="N27" s="27"/>
      <c r="O27" s="27"/>
      <c r="P27" s="27"/>
      <c r="Q27" s="27"/>
      <c r="R27" s="27"/>
      <c r="S27" s="27"/>
      <c r="T27" s="27"/>
      <c r="U27" s="27"/>
      <c r="V27" s="27"/>
      <c r="W27" s="27"/>
    </row>
    <row r="28" spans="1:23" ht="30" customHeight="1" x14ac:dyDescent="0.2">
      <c r="A28" s="13" t="s">
        <v>88</v>
      </c>
      <c r="B28" s="14" t="s">
        <v>89</v>
      </c>
      <c r="C28" s="15" t="s">
        <v>49</v>
      </c>
      <c r="D28" s="9"/>
      <c r="E28" s="9"/>
      <c r="F28" s="9"/>
      <c r="G28" s="9"/>
      <c r="H28" s="27"/>
      <c r="I28" s="27"/>
      <c r="J28" s="27"/>
      <c r="K28" s="27"/>
      <c r="L28" s="27"/>
      <c r="M28" s="27"/>
      <c r="N28" s="27"/>
      <c r="O28" s="27"/>
      <c r="P28" s="27"/>
      <c r="Q28" s="27"/>
      <c r="R28" s="27"/>
      <c r="S28" s="27"/>
      <c r="T28" s="27"/>
      <c r="U28" s="27"/>
      <c r="V28" s="27"/>
      <c r="W28" s="27"/>
    </row>
    <row r="29" spans="1:23" ht="30" customHeight="1" x14ac:dyDescent="0.2">
      <c r="A29" s="13" t="s">
        <v>90</v>
      </c>
      <c r="B29" s="14" t="s">
        <v>91</v>
      </c>
      <c r="C29" s="15" t="s">
        <v>49</v>
      </c>
      <c r="D29" s="9"/>
      <c r="E29" s="9"/>
      <c r="F29" s="9"/>
      <c r="G29" s="9"/>
      <c r="H29" s="27"/>
      <c r="I29" s="27"/>
      <c r="J29" s="27"/>
      <c r="K29" s="27"/>
      <c r="L29" s="27"/>
      <c r="M29" s="27"/>
      <c r="N29" s="27"/>
      <c r="O29" s="27"/>
      <c r="P29" s="27"/>
      <c r="Q29" s="27"/>
      <c r="R29" s="27"/>
      <c r="S29" s="27"/>
      <c r="T29" s="27"/>
      <c r="U29" s="27"/>
      <c r="V29" s="27"/>
      <c r="W29" s="27"/>
    </row>
    <row r="30" spans="1:23" ht="30" customHeight="1" x14ac:dyDescent="0.2">
      <c r="A30" s="13" t="s">
        <v>92</v>
      </c>
      <c r="B30" s="14" t="s">
        <v>93</v>
      </c>
      <c r="C30" s="15" t="s">
        <v>49</v>
      </c>
      <c r="D30" s="9"/>
      <c r="E30" s="9"/>
      <c r="F30" s="9"/>
      <c r="G30" s="9"/>
      <c r="H30" s="27"/>
      <c r="I30" s="27"/>
      <c r="J30" s="27"/>
      <c r="K30" s="27"/>
      <c r="L30" s="27"/>
      <c r="M30" s="27"/>
      <c r="N30" s="27"/>
      <c r="O30" s="27"/>
      <c r="P30" s="27"/>
      <c r="Q30" s="27"/>
      <c r="R30" s="27"/>
      <c r="S30" s="27"/>
      <c r="T30" s="27"/>
      <c r="U30" s="27"/>
      <c r="V30" s="27"/>
      <c r="W30" s="27"/>
    </row>
    <row r="31" spans="1:23" ht="30" customHeight="1" x14ac:dyDescent="0.2">
      <c r="A31" s="13" t="s">
        <v>94</v>
      </c>
      <c r="B31" s="14" t="s">
        <v>95</v>
      </c>
      <c r="C31" s="15" t="s">
        <v>49</v>
      </c>
      <c r="D31" s="9"/>
      <c r="E31" s="9"/>
      <c r="F31" s="9"/>
      <c r="G31" s="9"/>
      <c r="H31" s="27"/>
      <c r="I31" s="27"/>
      <c r="J31" s="27"/>
      <c r="K31" s="27"/>
      <c r="L31" s="27"/>
      <c r="M31" s="27"/>
      <c r="N31" s="27"/>
      <c r="O31" s="27"/>
      <c r="P31" s="27"/>
      <c r="Q31" s="27"/>
      <c r="R31" s="27"/>
      <c r="S31" s="27"/>
      <c r="T31" s="27"/>
      <c r="U31" s="27"/>
      <c r="V31" s="27"/>
      <c r="W31" s="27"/>
    </row>
    <row r="32" spans="1:23" ht="30" customHeight="1" x14ac:dyDescent="0.2">
      <c r="A32" s="13" t="s">
        <v>96</v>
      </c>
      <c r="B32" s="14" t="s">
        <v>97</v>
      </c>
      <c r="C32" s="15" t="s">
        <v>49</v>
      </c>
      <c r="D32" s="9"/>
      <c r="E32" s="9"/>
      <c r="F32" s="9"/>
      <c r="G32" s="9"/>
      <c r="H32" s="27"/>
      <c r="I32" s="27"/>
      <c r="J32" s="27"/>
      <c r="K32" s="27"/>
      <c r="L32" s="27"/>
      <c r="M32" s="27"/>
      <c r="N32" s="27"/>
      <c r="O32" s="27"/>
      <c r="P32" s="27"/>
      <c r="Q32" s="27"/>
      <c r="R32" s="27"/>
      <c r="S32" s="27"/>
      <c r="T32" s="27"/>
      <c r="U32" s="27"/>
      <c r="V32" s="27"/>
      <c r="W32" s="27"/>
    </row>
    <row r="33" spans="1:23" ht="30" customHeight="1" x14ac:dyDescent="0.2">
      <c r="A33" s="13" t="s">
        <v>98</v>
      </c>
      <c r="B33" s="14" t="s">
        <v>99</v>
      </c>
      <c r="C33" s="15" t="s">
        <v>49</v>
      </c>
      <c r="D33" s="9"/>
      <c r="E33" s="9"/>
      <c r="F33" s="9"/>
      <c r="G33" s="9"/>
      <c r="H33" s="27"/>
      <c r="I33" s="27"/>
      <c r="J33" s="27"/>
      <c r="K33" s="27"/>
      <c r="L33" s="27"/>
      <c r="M33" s="27"/>
      <c r="N33" s="27"/>
      <c r="O33" s="27"/>
      <c r="P33" s="27"/>
      <c r="Q33" s="27"/>
      <c r="R33" s="27"/>
      <c r="S33" s="27"/>
      <c r="T33" s="27"/>
      <c r="U33" s="27"/>
      <c r="V33" s="27"/>
      <c r="W33" s="27"/>
    </row>
    <row r="34" spans="1:23" ht="30" customHeight="1" x14ac:dyDescent="0.2">
      <c r="A34" s="13" t="s">
        <v>100</v>
      </c>
      <c r="B34" s="14" t="s">
        <v>101</v>
      </c>
      <c r="C34" s="15" t="s">
        <v>49</v>
      </c>
      <c r="D34" s="9"/>
      <c r="E34" s="9"/>
      <c r="F34" s="9"/>
      <c r="G34" s="9"/>
      <c r="H34" s="27"/>
      <c r="I34" s="27"/>
      <c r="J34" s="27"/>
      <c r="K34" s="27"/>
      <c r="L34" s="27"/>
      <c r="M34" s="27"/>
      <c r="N34" s="27"/>
      <c r="O34" s="27"/>
      <c r="P34" s="27"/>
      <c r="Q34" s="27"/>
      <c r="R34" s="27"/>
      <c r="S34" s="27"/>
      <c r="T34" s="27"/>
      <c r="U34" s="27"/>
      <c r="V34" s="27"/>
      <c r="W34" s="27"/>
    </row>
    <row r="35" spans="1:23" ht="30" customHeight="1" x14ac:dyDescent="0.2">
      <c r="A35" s="16" t="s">
        <v>102</v>
      </c>
      <c r="B35" s="17" t="s">
        <v>103</v>
      </c>
      <c r="C35" s="18" t="s">
        <v>104</v>
      </c>
      <c r="D35" s="9"/>
      <c r="E35" s="9"/>
      <c r="F35" s="9"/>
      <c r="G35" s="9"/>
      <c r="H35" s="27"/>
      <c r="I35" s="27"/>
      <c r="J35" s="27"/>
      <c r="K35" s="27"/>
      <c r="L35" s="27"/>
      <c r="M35" s="27"/>
      <c r="N35" s="27"/>
      <c r="O35" s="27"/>
      <c r="P35" s="27"/>
      <c r="Q35" s="27"/>
      <c r="R35" s="27"/>
      <c r="S35" s="27"/>
      <c r="T35" s="27"/>
      <c r="U35" s="27"/>
      <c r="V35" s="27"/>
      <c r="W35" s="27"/>
    </row>
    <row r="36" spans="1:23" ht="15" customHeight="1" x14ac:dyDescent="0.2">
      <c r="A36" s="27"/>
      <c r="B36" s="27"/>
      <c r="C36" s="27"/>
      <c r="D36" s="27"/>
      <c r="E36" s="27"/>
      <c r="F36" s="27"/>
      <c r="G36" s="27"/>
      <c r="H36" s="27"/>
      <c r="I36" s="27"/>
      <c r="J36" s="27"/>
      <c r="K36" s="27"/>
      <c r="L36" s="27"/>
      <c r="M36" s="27"/>
      <c r="N36" s="27"/>
      <c r="O36" s="27"/>
      <c r="P36" s="27"/>
      <c r="Q36" s="27"/>
      <c r="R36" s="27"/>
      <c r="S36" s="27"/>
      <c r="T36" s="27"/>
      <c r="U36" s="27"/>
      <c r="V36" s="27"/>
      <c r="W36" s="27"/>
    </row>
    <row r="37" spans="1:23" ht="15" customHeight="1" x14ac:dyDescent="0.2">
      <c r="A37" s="128" t="s">
        <v>105</v>
      </c>
      <c r="B37" s="128"/>
      <c r="C37" s="128"/>
      <c r="D37" s="27"/>
      <c r="E37" s="27"/>
      <c r="F37" s="27"/>
      <c r="G37" s="27"/>
      <c r="H37" s="27"/>
      <c r="I37" s="27"/>
      <c r="J37" s="27"/>
      <c r="K37" s="27"/>
      <c r="L37" s="27"/>
      <c r="M37" s="27"/>
      <c r="N37" s="27"/>
      <c r="O37" s="27"/>
      <c r="P37" s="27"/>
      <c r="Q37" s="27"/>
      <c r="R37" s="27"/>
      <c r="S37" s="27"/>
      <c r="T37" s="27"/>
      <c r="U37" s="27"/>
      <c r="V37" s="27"/>
      <c r="W37" s="27"/>
    </row>
    <row r="38" spans="1:23" ht="15" customHeight="1" x14ac:dyDescent="0.2">
      <c r="A38" s="10" t="s">
        <v>106</v>
      </c>
      <c r="B38" s="11" t="s">
        <v>17</v>
      </c>
      <c r="C38" s="19" t="s">
        <v>107</v>
      </c>
      <c r="D38" s="27"/>
      <c r="E38" s="27"/>
      <c r="F38" s="27"/>
      <c r="G38" s="27"/>
      <c r="H38" s="27"/>
      <c r="I38" s="27"/>
      <c r="J38" s="27"/>
      <c r="K38" s="27"/>
      <c r="L38" s="27"/>
      <c r="M38" s="27"/>
      <c r="N38" s="27"/>
      <c r="O38" s="27"/>
      <c r="P38" s="27"/>
      <c r="Q38" s="27"/>
      <c r="R38" s="27"/>
      <c r="S38" s="27"/>
      <c r="T38" s="27"/>
      <c r="U38" s="27"/>
      <c r="V38" s="27"/>
      <c r="W38" s="27"/>
    </row>
    <row r="39" spans="1:23" ht="120" customHeight="1" x14ac:dyDescent="0.2">
      <c r="A39" s="20" t="s">
        <v>108</v>
      </c>
      <c r="B39" s="14">
        <v>1</v>
      </c>
      <c r="C39" s="21" t="s">
        <v>109</v>
      </c>
      <c r="D39" s="27"/>
      <c r="E39" s="27"/>
      <c r="F39" s="27"/>
      <c r="G39" s="27"/>
      <c r="H39" s="27"/>
      <c r="I39" s="27"/>
      <c r="J39" s="27"/>
      <c r="K39" s="27"/>
      <c r="L39" s="27"/>
      <c r="M39" s="27"/>
      <c r="N39" s="27"/>
      <c r="O39" s="27"/>
      <c r="P39" s="27"/>
      <c r="Q39" s="27"/>
      <c r="R39" s="27"/>
      <c r="S39" s="27"/>
      <c r="T39" s="27"/>
      <c r="U39" s="27"/>
      <c r="V39" s="27"/>
      <c r="W39" s="27"/>
    </row>
    <row r="40" spans="1:23" ht="90" customHeight="1" x14ac:dyDescent="0.2">
      <c r="A40" s="20" t="s">
        <v>110</v>
      </c>
      <c r="B40" s="14">
        <v>2</v>
      </c>
      <c r="C40" s="21" t="s">
        <v>111</v>
      </c>
      <c r="D40" s="27"/>
      <c r="E40" s="27"/>
      <c r="F40" s="27"/>
      <c r="G40" s="27"/>
      <c r="H40" s="27"/>
      <c r="I40" s="27"/>
      <c r="J40" s="27"/>
      <c r="K40" s="27"/>
      <c r="L40" s="27"/>
      <c r="M40" s="27"/>
      <c r="N40" s="27"/>
      <c r="O40" s="27"/>
      <c r="P40" s="27"/>
      <c r="Q40" s="27"/>
      <c r="R40" s="27"/>
      <c r="S40" s="27"/>
      <c r="T40" s="27"/>
      <c r="U40" s="27"/>
      <c r="V40" s="27"/>
      <c r="W40" s="27"/>
    </row>
    <row r="41" spans="1:23" ht="60" customHeight="1" x14ac:dyDescent="0.2">
      <c r="A41" s="20" t="s">
        <v>112</v>
      </c>
      <c r="B41" s="14">
        <v>3</v>
      </c>
      <c r="C41" s="21" t="s">
        <v>113</v>
      </c>
      <c r="D41" s="27"/>
      <c r="E41" s="27"/>
      <c r="F41" s="27"/>
      <c r="G41" s="27"/>
      <c r="H41" s="27"/>
      <c r="I41" s="27"/>
      <c r="J41" s="27"/>
      <c r="K41" s="27"/>
      <c r="L41" s="27"/>
      <c r="M41" s="27"/>
      <c r="N41" s="27"/>
      <c r="O41" s="27"/>
      <c r="P41" s="27"/>
      <c r="Q41" s="27"/>
      <c r="R41" s="27"/>
      <c r="S41" s="27"/>
      <c r="T41" s="27"/>
      <c r="U41" s="27"/>
      <c r="V41" s="27"/>
      <c r="W41" s="27"/>
    </row>
    <row r="42" spans="1:23" ht="60" customHeight="1" x14ac:dyDescent="0.2">
      <c r="A42" s="22" t="s">
        <v>114</v>
      </c>
      <c r="B42" s="17">
        <v>4</v>
      </c>
      <c r="C42" s="23" t="s">
        <v>115</v>
      </c>
      <c r="D42" s="27"/>
      <c r="E42" s="27"/>
      <c r="F42" s="27"/>
      <c r="G42" s="27"/>
      <c r="H42" s="27"/>
      <c r="I42" s="27"/>
      <c r="J42" s="27"/>
      <c r="K42" s="27"/>
      <c r="L42" s="27"/>
      <c r="M42" s="27"/>
      <c r="N42" s="27"/>
      <c r="O42" s="27"/>
      <c r="P42" s="27"/>
      <c r="Q42" s="27"/>
      <c r="R42" s="27"/>
      <c r="S42" s="27"/>
      <c r="T42" s="27"/>
      <c r="U42" s="27"/>
      <c r="V42" s="27"/>
      <c r="W42" s="27"/>
    </row>
    <row r="43" spans="1:23" ht="15" customHeight="1" x14ac:dyDescent="0.2">
      <c r="A43" s="24"/>
      <c r="B43" s="24"/>
      <c r="C43" s="24"/>
      <c r="D43" s="27"/>
      <c r="E43" s="27"/>
      <c r="F43" s="27"/>
      <c r="G43" s="27"/>
      <c r="H43" s="27"/>
      <c r="I43" s="27"/>
      <c r="J43" s="27"/>
      <c r="K43" s="27"/>
      <c r="L43" s="27"/>
      <c r="M43" s="27"/>
      <c r="N43" s="27"/>
      <c r="O43" s="27"/>
      <c r="P43" s="27"/>
      <c r="Q43" s="27"/>
      <c r="R43" s="27"/>
      <c r="S43" s="27"/>
      <c r="T43" s="27"/>
      <c r="U43" s="27"/>
      <c r="V43" s="27"/>
      <c r="W43" s="27"/>
    </row>
    <row r="44" spans="1:23" ht="15" customHeight="1" x14ac:dyDescent="0.2">
      <c r="A44" s="128" t="s">
        <v>116</v>
      </c>
      <c r="B44" s="128"/>
      <c r="C44" s="25"/>
      <c r="D44" s="27"/>
      <c r="E44" s="27"/>
      <c r="F44" s="27"/>
      <c r="G44" s="27"/>
      <c r="H44" s="27"/>
      <c r="I44" s="27"/>
      <c r="J44" s="27"/>
      <c r="K44" s="27"/>
      <c r="L44" s="27"/>
      <c r="M44" s="27"/>
      <c r="N44" s="27"/>
      <c r="O44" s="27"/>
      <c r="P44" s="27"/>
      <c r="Q44" s="27"/>
      <c r="R44" s="27"/>
      <c r="S44" s="27"/>
      <c r="T44" s="27"/>
      <c r="U44" s="27"/>
      <c r="V44" s="27"/>
      <c r="W44" s="27"/>
    </row>
    <row r="45" spans="1:23" ht="15" customHeight="1" x14ac:dyDescent="0.2">
      <c r="A45" s="10" t="s">
        <v>117</v>
      </c>
      <c r="B45" s="19" t="s">
        <v>118</v>
      </c>
      <c r="C45" s="26"/>
      <c r="D45" s="27"/>
      <c r="E45" s="27"/>
      <c r="F45" s="27"/>
      <c r="G45" s="27"/>
      <c r="H45" s="27"/>
      <c r="I45" s="27"/>
      <c r="J45" s="27"/>
      <c r="K45" s="27"/>
      <c r="L45" s="27"/>
      <c r="M45" s="27"/>
      <c r="N45" s="27"/>
      <c r="O45" s="27"/>
      <c r="P45" s="27"/>
      <c r="Q45" s="27"/>
      <c r="R45" s="27"/>
      <c r="S45" s="27"/>
      <c r="T45" s="27"/>
      <c r="U45" s="27"/>
      <c r="V45" s="27"/>
      <c r="W45" s="27"/>
    </row>
    <row r="46" spans="1:23" ht="30" customHeight="1" x14ac:dyDescent="0.2">
      <c r="A46" s="20" t="s">
        <v>119</v>
      </c>
      <c r="B46" s="21" t="s">
        <v>119</v>
      </c>
      <c r="C46" s="26"/>
      <c r="D46" s="27"/>
      <c r="E46" s="27"/>
      <c r="F46" s="27"/>
      <c r="G46" s="27"/>
      <c r="H46" s="27"/>
      <c r="I46" s="27"/>
      <c r="J46" s="27"/>
      <c r="K46" s="27"/>
      <c r="L46" s="27"/>
      <c r="M46" s="27"/>
      <c r="N46" s="27"/>
      <c r="O46" s="27"/>
      <c r="P46" s="27"/>
      <c r="Q46" s="27"/>
      <c r="R46" s="27"/>
      <c r="S46" s="27"/>
      <c r="T46" s="27"/>
      <c r="U46" s="27"/>
      <c r="V46" s="27"/>
      <c r="W46" s="27"/>
    </row>
    <row r="47" spans="1:23" ht="15" customHeight="1" x14ac:dyDescent="0.2">
      <c r="A47" s="20" t="s">
        <v>120</v>
      </c>
      <c r="B47" s="21" t="s">
        <v>120</v>
      </c>
      <c r="C47" s="26"/>
      <c r="D47" s="27"/>
      <c r="E47" s="27"/>
      <c r="F47" s="27"/>
      <c r="G47" s="27"/>
      <c r="H47" s="27"/>
      <c r="I47" s="27"/>
      <c r="J47" s="27"/>
      <c r="K47" s="27"/>
      <c r="L47" s="27"/>
      <c r="M47" s="27"/>
      <c r="N47" s="27"/>
      <c r="O47" s="27"/>
      <c r="P47" s="27"/>
      <c r="Q47" s="27"/>
      <c r="R47" s="27"/>
      <c r="S47" s="27"/>
      <c r="T47" s="27"/>
      <c r="U47" s="27"/>
      <c r="V47" s="27"/>
      <c r="W47" s="27"/>
    </row>
    <row r="48" spans="1:23" ht="15" customHeight="1" x14ac:dyDescent="0.2">
      <c r="A48" s="20" t="s">
        <v>81</v>
      </c>
      <c r="B48" s="21" t="s">
        <v>81</v>
      </c>
      <c r="C48" s="26"/>
      <c r="D48" s="27"/>
      <c r="E48" s="27"/>
      <c r="F48" s="27"/>
      <c r="G48" s="27"/>
      <c r="H48" s="27"/>
      <c r="I48" s="27"/>
      <c r="J48" s="27"/>
      <c r="K48" s="27"/>
      <c r="L48" s="27"/>
      <c r="M48" s="27"/>
      <c r="N48" s="27"/>
      <c r="O48" s="27"/>
      <c r="P48" s="27"/>
      <c r="Q48" s="27"/>
      <c r="R48" s="27"/>
      <c r="S48" s="27"/>
      <c r="T48" s="27"/>
      <c r="U48" s="27"/>
      <c r="V48" s="27"/>
      <c r="W48" s="27"/>
    </row>
    <row r="49" spans="1:23" ht="15" customHeight="1" x14ac:dyDescent="0.2">
      <c r="A49" s="20" t="s">
        <v>121</v>
      </c>
      <c r="B49" s="21" t="s">
        <v>121</v>
      </c>
      <c r="C49" s="26"/>
      <c r="D49" s="27"/>
      <c r="E49" s="27"/>
      <c r="F49" s="27"/>
      <c r="G49" s="27"/>
      <c r="H49" s="27"/>
      <c r="I49" s="27"/>
      <c r="J49" s="27"/>
      <c r="K49" s="27"/>
      <c r="L49" s="27"/>
      <c r="M49" s="27"/>
      <c r="N49" s="27"/>
      <c r="O49" s="27"/>
      <c r="P49" s="27"/>
      <c r="Q49" s="27"/>
      <c r="R49" s="27"/>
      <c r="S49" s="27"/>
      <c r="T49" s="27"/>
      <c r="U49" s="27"/>
      <c r="V49" s="27"/>
      <c r="W49" s="27"/>
    </row>
    <row r="50" spans="1:23" ht="15" customHeight="1" x14ac:dyDescent="0.2">
      <c r="A50" s="20" t="s">
        <v>122</v>
      </c>
      <c r="B50" s="21" t="s">
        <v>122</v>
      </c>
      <c r="C50" s="26"/>
      <c r="D50" s="27"/>
      <c r="E50" s="27"/>
      <c r="F50" s="27"/>
      <c r="G50" s="27"/>
      <c r="H50" s="27"/>
      <c r="I50" s="27"/>
      <c r="J50" s="27"/>
      <c r="K50" s="27"/>
      <c r="L50" s="27"/>
      <c r="M50" s="27"/>
      <c r="N50" s="27"/>
      <c r="O50" s="27"/>
      <c r="P50" s="27"/>
      <c r="Q50" s="27"/>
      <c r="R50" s="27"/>
      <c r="S50" s="27"/>
      <c r="T50" s="27"/>
      <c r="U50" s="27"/>
      <c r="V50" s="27"/>
      <c r="W50" s="27"/>
    </row>
    <row r="51" spans="1:23" ht="30" customHeight="1" x14ac:dyDescent="0.2">
      <c r="A51" s="20" t="s">
        <v>123</v>
      </c>
      <c r="B51" s="21" t="s">
        <v>124</v>
      </c>
      <c r="C51" s="26"/>
      <c r="D51" s="27"/>
      <c r="E51" s="27"/>
      <c r="F51" s="27"/>
      <c r="G51" s="27"/>
      <c r="H51" s="27"/>
      <c r="I51" s="27"/>
      <c r="J51" s="27"/>
      <c r="K51" s="27"/>
      <c r="L51" s="27"/>
      <c r="M51" s="27"/>
      <c r="N51" s="27"/>
      <c r="O51" s="27"/>
      <c r="P51" s="27"/>
      <c r="Q51" s="27"/>
      <c r="R51" s="27"/>
      <c r="S51" s="27"/>
      <c r="T51" s="27"/>
      <c r="U51" s="27"/>
      <c r="V51" s="27"/>
      <c r="W51" s="27"/>
    </row>
    <row r="52" spans="1:23" ht="30" customHeight="1" x14ac:dyDescent="0.2">
      <c r="A52" s="20" t="s">
        <v>125</v>
      </c>
      <c r="B52" s="21" t="s">
        <v>126</v>
      </c>
      <c r="C52" s="26"/>
      <c r="D52" s="27"/>
      <c r="E52" s="27"/>
      <c r="F52" s="27"/>
      <c r="G52" s="27"/>
      <c r="H52" s="27"/>
      <c r="I52" s="27"/>
      <c r="J52" s="27"/>
      <c r="K52" s="27"/>
      <c r="L52" s="27"/>
      <c r="M52" s="27"/>
      <c r="N52" s="27"/>
      <c r="O52" s="27"/>
      <c r="P52" s="27"/>
      <c r="Q52" s="27"/>
      <c r="R52" s="27"/>
      <c r="S52" s="27"/>
      <c r="T52" s="27"/>
      <c r="U52" s="27"/>
      <c r="V52" s="27"/>
      <c r="W52" s="27"/>
    </row>
    <row r="53" spans="1:23" ht="15" customHeight="1" x14ac:dyDescent="0.2">
      <c r="A53" s="22" t="s">
        <v>127</v>
      </c>
      <c r="B53" s="23" t="s">
        <v>127</v>
      </c>
      <c r="C53" s="27"/>
      <c r="D53" s="27"/>
      <c r="E53" s="27"/>
      <c r="F53" s="27"/>
      <c r="G53" s="27"/>
      <c r="H53" s="27"/>
      <c r="I53" s="27"/>
      <c r="J53" s="27"/>
      <c r="K53" s="27"/>
      <c r="L53" s="27"/>
      <c r="M53" s="27"/>
      <c r="N53" s="27"/>
      <c r="O53" s="27"/>
      <c r="P53" s="27"/>
      <c r="Q53" s="27"/>
      <c r="R53" s="27"/>
      <c r="S53" s="27"/>
      <c r="T53" s="27"/>
      <c r="U53" s="27"/>
      <c r="V53" s="27"/>
      <c r="W53" s="27"/>
    </row>
    <row r="54" spans="1:23" ht="15" customHeight="1" x14ac:dyDescent="0.2">
      <c r="A54" s="27"/>
      <c r="B54" s="27"/>
      <c r="C54" s="27"/>
      <c r="D54" s="27"/>
      <c r="E54" s="27"/>
      <c r="F54" s="27"/>
      <c r="G54" s="27"/>
      <c r="H54" s="27"/>
      <c r="I54" s="27"/>
      <c r="J54" s="27"/>
      <c r="K54" s="27"/>
      <c r="L54" s="27"/>
      <c r="M54" s="27"/>
      <c r="N54" s="27"/>
      <c r="O54" s="27"/>
      <c r="P54" s="27"/>
      <c r="Q54" s="27"/>
      <c r="R54" s="27"/>
      <c r="S54" s="27"/>
      <c r="T54" s="27"/>
      <c r="U54" s="27"/>
      <c r="V54" s="27"/>
      <c r="W54" s="27"/>
    </row>
    <row r="55" spans="1:23" ht="15" customHeight="1" x14ac:dyDescent="0.2">
      <c r="A55" s="129" t="s">
        <v>128</v>
      </c>
      <c r="B55" s="129"/>
      <c r="C55" s="27"/>
      <c r="D55" s="27"/>
      <c r="E55" s="27"/>
      <c r="F55" s="27"/>
      <c r="G55" s="27"/>
      <c r="H55" s="27"/>
      <c r="I55" s="27"/>
      <c r="J55" s="27"/>
      <c r="K55" s="27"/>
      <c r="L55" s="27"/>
      <c r="M55" s="27"/>
      <c r="N55" s="27"/>
      <c r="O55" s="27"/>
      <c r="P55" s="27"/>
      <c r="Q55" s="27"/>
      <c r="R55" s="27"/>
      <c r="S55" s="27"/>
      <c r="T55" s="27"/>
      <c r="U55" s="27"/>
      <c r="V55" s="27"/>
      <c r="W55" s="27"/>
    </row>
    <row r="56" spans="1:23" ht="15" customHeight="1" x14ac:dyDescent="0.2">
      <c r="A56" s="28" t="s">
        <v>129</v>
      </c>
      <c r="B56" s="29" t="s">
        <v>130</v>
      </c>
      <c r="C56" s="27"/>
      <c r="D56" s="27"/>
      <c r="E56" s="27"/>
      <c r="F56" s="27"/>
      <c r="G56" s="27"/>
      <c r="H56" s="27"/>
      <c r="I56" s="27"/>
      <c r="J56" s="27"/>
      <c r="K56" s="27"/>
      <c r="L56" s="27"/>
      <c r="M56" s="27"/>
      <c r="N56" s="27"/>
      <c r="O56" s="27"/>
      <c r="P56" s="27"/>
      <c r="Q56" s="27"/>
      <c r="R56" s="27"/>
      <c r="S56" s="27"/>
      <c r="T56" s="27"/>
      <c r="U56" s="27"/>
      <c r="V56" s="27"/>
      <c r="W56" s="27"/>
    </row>
    <row r="57" spans="1:23" ht="15" customHeight="1" x14ac:dyDescent="0.2">
      <c r="A57" s="30" t="s">
        <v>131</v>
      </c>
      <c r="B57" s="34" t="s">
        <v>131</v>
      </c>
      <c r="C57" s="27"/>
      <c r="D57" s="27"/>
      <c r="E57" s="27"/>
      <c r="F57" s="27"/>
      <c r="G57" s="27"/>
      <c r="H57" s="27"/>
      <c r="I57" s="27"/>
      <c r="J57" s="27"/>
      <c r="K57" s="27"/>
      <c r="L57" s="27"/>
      <c r="M57" s="27"/>
      <c r="N57" s="27"/>
      <c r="O57" s="27"/>
      <c r="P57" s="27"/>
      <c r="Q57" s="27"/>
      <c r="R57" s="27"/>
      <c r="S57" s="27"/>
      <c r="T57" s="27"/>
      <c r="U57" s="27"/>
      <c r="V57" s="27"/>
      <c r="W57" s="27"/>
    </row>
    <row r="58" spans="1:23" ht="15" customHeight="1" x14ac:dyDescent="0.2">
      <c r="A58" s="30" t="s">
        <v>132</v>
      </c>
      <c r="B58" s="34" t="s">
        <v>133</v>
      </c>
      <c r="C58" s="27"/>
      <c r="D58" s="27"/>
      <c r="E58" s="27"/>
      <c r="F58" s="27"/>
      <c r="G58" s="27"/>
      <c r="H58" s="27"/>
      <c r="I58" s="27"/>
      <c r="J58" s="27"/>
      <c r="K58" s="27"/>
      <c r="L58" s="27"/>
      <c r="M58" s="27"/>
      <c r="N58" s="27"/>
      <c r="O58" s="27"/>
      <c r="P58" s="27"/>
      <c r="Q58" s="27"/>
      <c r="R58" s="27"/>
      <c r="S58" s="27"/>
      <c r="T58" s="27"/>
      <c r="U58" s="27"/>
      <c r="V58" s="27"/>
      <c r="W58" s="27"/>
    </row>
    <row r="59" spans="1:23" ht="60" customHeight="1" x14ac:dyDescent="0.2">
      <c r="A59" s="30" t="s">
        <v>134</v>
      </c>
      <c r="B59" s="34" t="s">
        <v>135</v>
      </c>
      <c r="C59" s="27"/>
      <c r="D59" s="27"/>
      <c r="E59" s="27"/>
      <c r="F59" s="27"/>
      <c r="G59" s="27"/>
      <c r="H59" s="27"/>
      <c r="I59" s="27"/>
      <c r="J59" s="27"/>
      <c r="K59" s="27"/>
      <c r="L59" s="27"/>
      <c r="M59" s="27"/>
      <c r="N59" s="27"/>
      <c r="O59" s="27"/>
      <c r="P59" s="27"/>
      <c r="Q59" s="27"/>
      <c r="R59" s="27"/>
      <c r="S59" s="27"/>
      <c r="T59" s="27"/>
      <c r="U59" s="27"/>
      <c r="V59" s="27"/>
      <c r="W59" s="27"/>
    </row>
    <row r="60" spans="1:23" ht="45" customHeight="1" x14ac:dyDescent="0.2">
      <c r="A60" s="30" t="s">
        <v>136</v>
      </c>
      <c r="B60" s="34" t="s">
        <v>137</v>
      </c>
      <c r="C60" s="27"/>
      <c r="D60" s="27"/>
      <c r="E60" s="27"/>
      <c r="F60" s="27"/>
      <c r="G60" s="27"/>
      <c r="H60" s="27"/>
      <c r="I60" s="27"/>
      <c r="J60" s="27"/>
      <c r="K60" s="27"/>
      <c r="L60" s="27"/>
      <c r="M60" s="27"/>
      <c r="N60" s="27"/>
      <c r="O60" s="27"/>
      <c r="P60" s="27"/>
      <c r="Q60" s="27"/>
      <c r="R60" s="27"/>
      <c r="S60" s="27"/>
      <c r="T60" s="27"/>
      <c r="U60" s="27"/>
      <c r="V60" s="27"/>
      <c r="W60" s="27"/>
    </row>
    <row r="61" spans="1:23" ht="30" customHeight="1" x14ac:dyDescent="0.2">
      <c r="A61" s="30" t="s">
        <v>138</v>
      </c>
      <c r="B61" s="34" t="s">
        <v>139</v>
      </c>
      <c r="C61" s="27"/>
      <c r="D61" s="27"/>
      <c r="E61" s="27"/>
      <c r="F61" s="27"/>
      <c r="G61" s="27"/>
      <c r="H61" s="27"/>
      <c r="I61" s="27"/>
      <c r="J61" s="27"/>
      <c r="K61" s="27"/>
      <c r="L61" s="27"/>
      <c r="M61" s="27"/>
      <c r="N61" s="27"/>
      <c r="O61" s="27"/>
      <c r="P61" s="27"/>
      <c r="Q61" s="27"/>
      <c r="R61" s="27"/>
      <c r="S61" s="27"/>
      <c r="T61" s="27"/>
      <c r="U61" s="27"/>
      <c r="V61" s="27"/>
      <c r="W61" s="27"/>
    </row>
    <row r="62" spans="1:23" ht="60" customHeight="1" x14ac:dyDescent="0.2">
      <c r="A62" s="30" t="s">
        <v>140</v>
      </c>
      <c r="B62" s="34" t="s">
        <v>141</v>
      </c>
      <c r="C62" s="27"/>
      <c r="D62" s="27"/>
      <c r="E62" s="27"/>
      <c r="F62" s="27"/>
      <c r="G62" s="27"/>
      <c r="H62" s="27"/>
      <c r="I62" s="27"/>
      <c r="J62" s="27"/>
      <c r="K62" s="27"/>
      <c r="L62" s="27"/>
      <c r="M62" s="27"/>
      <c r="N62" s="27"/>
      <c r="O62" s="27"/>
      <c r="P62" s="27"/>
      <c r="Q62" s="27"/>
      <c r="R62" s="27"/>
      <c r="S62" s="27"/>
      <c r="T62" s="27"/>
      <c r="U62" s="27"/>
      <c r="V62" s="27"/>
      <c r="W62" s="27"/>
    </row>
    <row r="63" spans="1:23" ht="60" customHeight="1" x14ac:dyDescent="0.2">
      <c r="A63" s="30" t="s">
        <v>142</v>
      </c>
      <c r="B63" s="34" t="s">
        <v>143</v>
      </c>
      <c r="C63" s="27"/>
      <c r="D63" s="27"/>
      <c r="E63" s="27"/>
      <c r="F63" s="27"/>
      <c r="G63" s="27"/>
      <c r="H63" s="27"/>
      <c r="I63" s="27"/>
      <c r="J63" s="27"/>
      <c r="K63" s="27"/>
      <c r="L63" s="27"/>
      <c r="M63" s="27"/>
      <c r="N63" s="27"/>
      <c r="O63" s="27"/>
      <c r="P63" s="27"/>
      <c r="Q63" s="27"/>
      <c r="R63" s="27"/>
      <c r="S63" s="27"/>
      <c r="T63" s="27"/>
      <c r="U63" s="27"/>
      <c r="V63" s="27"/>
      <c r="W63" s="27"/>
    </row>
    <row r="64" spans="1:23" ht="60" customHeight="1" x14ac:dyDescent="0.2">
      <c r="A64" s="30" t="s">
        <v>144</v>
      </c>
      <c r="B64" s="34" t="s">
        <v>145</v>
      </c>
      <c r="C64" s="27"/>
      <c r="D64" s="27"/>
      <c r="E64" s="27"/>
      <c r="F64" s="27"/>
      <c r="G64" s="27"/>
      <c r="H64" s="27"/>
      <c r="I64" s="27"/>
      <c r="J64" s="27"/>
      <c r="K64" s="27"/>
      <c r="L64" s="27"/>
      <c r="M64" s="27"/>
      <c r="N64" s="27"/>
      <c r="O64" s="27"/>
      <c r="P64" s="27"/>
      <c r="Q64" s="27"/>
      <c r="R64" s="27"/>
      <c r="S64" s="27"/>
      <c r="T64" s="27"/>
      <c r="U64" s="27"/>
      <c r="V64" s="27"/>
      <c r="W64" s="27"/>
    </row>
    <row r="65" spans="1:23" ht="60" customHeight="1" x14ac:dyDescent="0.2">
      <c r="A65" s="30" t="s">
        <v>146</v>
      </c>
      <c r="B65" s="34" t="s">
        <v>147</v>
      </c>
      <c r="C65" s="27"/>
      <c r="D65" s="27"/>
      <c r="E65" s="27"/>
      <c r="F65" s="27"/>
      <c r="G65" s="27"/>
      <c r="H65" s="27"/>
      <c r="I65" s="27"/>
      <c r="J65" s="27"/>
      <c r="K65" s="27"/>
      <c r="L65" s="27"/>
      <c r="M65" s="27"/>
      <c r="N65" s="27"/>
      <c r="O65" s="27"/>
      <c r="P65" s="27"/>
      <c r="Q65" s="27"/>
      <c r="R65" s="27"/>
      <c r="S65" s="27"/>
      <c r="T65" s="27"/>
      <c r="U65" s="27"/>
      <c r="V65" s="27"/>
      <c r="W65" s="27"/>
    </row>
    <row r="66" spans="1:23" ht="60" customHeight="1" x14ac:dyDescent="0.2">
      <c r="A66" s="31" t="s">
        <v>148</v>
      </c>
      <c r="B66" s="35" t="s">
        <v>149</v>
      </c>
      <c r="C66" s="27"/>
      <c r="D66" s="27"/>
      <c r="E66" s="27"/>
      <c r="F66" s="27"/>
      <c r="G66" s="27"/>
      <c r="H66" s="27"/>
      <c r="I66" s="27"/>
      <c r="J66" s="27"/>
      <c r="K66" s="27"/>
      <c r="L66" s="27"/>
      <c r="M66" s="27"/>
      <c r="N66" s="27"/>
      <c r="O66" s="27"/>
      <c r="P66" s="27"/>
      <c r="Q66" s="27"/>
      <c r="R66" s="27"/>
      <c r="S66" s="27"/>
      <c r="T66" s="27"/>
      <c r="U66" s="27"/>
      <c r="V66" s="27"/>
      <c r="W66" s="27"/>
    </row>
  </sheetData>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24"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showGridLines="0" view="pageBreakPreview" topLeftCell="A10" zoomScaleNormal="100" zoomScaleSheetLayoutView="100" workbookViewId="0">
      <selection activeCell="AO29" sqref="AO29"/>
    </sheetView>
  </sheetViews>
  <sheetFormatPr defaultRowHeight="15" customHeight="1" x14ac:dyDescent="0.2"/>
  <cols>
    <col min="1" max="1" width="4.1640625" style="98" customWidth="1"/>
    <col min="2" max="31" width="3.33203125" customWidth="1"/>
    <col min="32" max="32" width="4.1640625" customWidth="1"/>
  </cols>
  <sheetData>
    <row r="1" spans="1:32" ht="30" customHeight="1" x14ac:dyDescent="0.2">
      <c r="A1" s="151" t="str">
        <f>"AR No. "&amp;'Database Export'!A3&amp;" - "&amp;'Database Export'!F3&amp;" "</f>
        <v xml:space="preserve">AR No. # - Refrigeration Suction Pressure </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row>
    <row r="2" spans="1:32" ht="15" customHeight="1" x14ac:dyDescent="0.2">
      <c r="A2" s="131" t="s">
        <v>333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32" s="38" customFormat="1" ht="15" customHeight="1" x14ac:dyDescent="0.2">
      <c r="B3" s="37" t="s">
        <v>0</v>
      </c>
      <c r="C3" s="37"/>
      <c r="D3" s="37"/>
      <c r="E3" s="37"/>
      <c r="F3" s="37"/>
      <c r="G3" s="37"/>
    </row>
    <row r="5" spans="1:32" ht="15" customHeight="1" x14ac:dyDescent="0.2">
      <c r="B5" s="130" t="str">
        <f ca="1">"Adjust refrigeration suction pressure set points from "&amp;TEXT(Analysis!C8,"0.0")&amp;" psig ("&amp;TEXT(Analysis!C9,"0.0")&amp;"°F) to "&amp;TEXT(Analysis!C12,"0.0")&amp;" psig ("&amp;TEXT(Analysis!C13,"0.0")&amp;"°F). This will increase system efficiency, decreasing compressor energy consumption by "&amp;TEXT(Analysis!C25/Analysis!C24,"#0%")&amp;"."</f>
        <v>Adjust refrigeration suction pressure set points from 24.0 psig (10.2°F) to 34.0 psig (20.5°F). This will increase system efficiency, decreasing compressor energy consumption by 20%.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2" ht="15" customHeight="1" x14ac:dyDescent="0.2">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2" s="55" customFormat="1" ht="15" customHeight="1" x14ac:dyDescent="0.2">
      <c r="A7" s="98"/>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row>
    <row r="8" spans="1:32" ht="15" customHeight="1" x14ac:dyDescent="0.2">
      <c r="E8" s="127" t="s">
        <v>265</v>
      </c>
      <c r="F8" s="127"/>
      <c r="G8" s="127"/>
      <c r="H8" s="127"/>
      <c r="I8" s="127"/>
      <c r="J8" s="127"/>
      <c r="K8" s="127"/>
      <c r="L8" s="127"/>
      <c r="M8" s="127"/>
      <c r="N8" s="127"/>
      <c r="O8" s="127"/>
      <c r="P8" s="127"/>
      <c r="Q8" s="127"/>
      <c r="R8" s="127"/>
      <c r="S8" s="127"/>
      <c r="T8" s="127"/>
      <c r="U8" s="127"/>
      <c r="V8" s="127"/>
      <c r="W8" s="127"/>
      <c r="X8" s="127"/>
      <c r="Y8" s="127"/>
      <c r="Z8" s="127"/>
      <c r="AA8" s="127"/>
      <c r="AB8" s="127"/>
    </row>
    <row r="9" spans="1:32" ht="15" customHeight="1" x14ac:dyDescent="0.2">
      <c r="E9" s="133" t="s">
        <v>4</v>
      </c>
      <c r="F9" s="133"/>
      <c r="G9" s="133"/>
      <c r="H9" s="133"/>
      <c r="I9" s="133"/>
      <c r="J9" s="133"/>
      <c r="K9" s="133"/>
      <c r="L9" s="133"/>
      <c r="M9" s="133"/>
      <c r="N9" s="134" t="s">
        <v>5</v>
      </c>
      <c r="O9" s="134"/>
      <c r="P9" s="134"/>
      <c r="Q9" s="134"/>
      <c r="R9" s="134"/>
      <c r="S9" s="133" t="s">
        <v>6</v>
      </c>
      <c r="T9" s="133"/>
      <c r="U9" s="133"/>
      <c r="V9" s="133"/>
      <c r="W9" s="133"/>
      <c r="X9" s="134" t="s">
        <v>7</v>
      </c>
      <c r="Y9" s="134"/>
      <c r="Z9" s="134"/>
      <c r="AA9" s="134"/>
      <c r="AB9" s="134"/>
    </row>
    <row r="10" spans="1:32" ht="15" customHeight="1" x14ac:dyDescent="0.2">
      <c r="E10" s="141" t="s">
        <v>41</v>
      </c>
      <c r="F10" s="141"/>
      <c r="G10" s="141"/>
      <c r="H10" s="141"/>
      <c r="I10" s="141"/>
      <c r="J10" s="141"/>
      <c r="K10" s="141"/>
      <c r="L10" s="141"/>
      <c r="M10" s="141"/>
      <c r="N10" s="154">
        <f ca="1">Analysis!C25</f>
        <v>251009.53798449601</v>
      </c>
      <c r="O10" s="154"/>
      <c r="P10" s="154"/>
      <c r="Q10" s="154"/>
      <c r="R10" s="154"/>
      <c r="S10" s="146" t="str">
        <f>IF(E10="","",VLOOKUP(E10,Resource_Streams[],3,FALSE))</f>
        <v>kWh (site)</v>
      </c>
      <c r="T10" s="146"/>
      <c r="U10" s="146"/>
      <c r="V10" s="146"/>
      <c r="W10" s="146"/>
      <c r="X10" s="149">
        <f ca="1">Analysis!C26</f>
        <v>12550.476899224801</v>
      </c>
      <c r="Y10" s="149"/>
      <c r="Z10" s="149"/>
      <c r="AA10" s="149"/>
      <c r="AB10" s="149"/>
    </row>
    <row r="11" spans="1:32" ht="15" customHeight="1" x14ac:dyDescent="0.2">
      <c r="E11" s="138" t="s">
        <v>44</v>
      </c>
      <c r="F11" s="138"/>
      <c r="G11" s="138"/>
      <c r="H11" s="138"/>
      <c r="I11" s="138"/>
      <c r="J11" s="138"/>
      <c r="K11" s="138"/>
      <c r="L11" s="138"/>
      <c r="M11" s="138"/>
      <c r="N11" s="140">
        <f ca="1">Analysis!C29</f>
        <v>343.84868217054247</v>
      </c>
      <c r="O11" s="140"/>
      <c r="P11" s="140"/>
      <c r="Q11" s="140"/>
      <c r="R11" s="140"/>
      <c r="S11" s="147" t="str">
        <f>IF(E11="","",VLOOKUP(E11,Resource_Streams[],3,FALSE))</f>
        <v>kW Months / yr</v>
      </c>
      <c r="T11" s="147"/>
      <c r="U11" s="147"/>
      <c r="V11" s="147"/>
      <c r="W11" s="147"/>
      <c r="X11" s="150">
        <f ca="1">Analysis!C30</f>
        <v>1719.2434108527123</v>
      </c>
      <c r="Y11" s="150"/>
      <c r="Z11" s="150"/>
      <c r="AA11" s="150"/>
      <c r="AB11" s="150"/>
    </row>
    <row r="12" spans="1:32" ht="15" hidden="1" customHeight="1" x14ac:dyDescent="0.2">
      <c r="E12" s="138"/>
      <c r="F12" s="138"/>
      <c r="G12" s="138"/>
      <c r="H12" s="138"/>
      <c r="I12" s="138"/>
      <c r="J12" s="138"/>
      <c r="K12" s="138"/>
      <c r="L12" s="138"/>
      <c r="M12" s="138"/>
      <c r="N12" s="140"/>
      <c r="O12" s="140"/>
      <c r="P12" s="140"/>
      <c r="Q12" s="140"/>
      <c r="R12" s="140"/>
      <c r="S12" s="147" t="str">
        <f>IF(E12="","",VLOOKUP(E12,Resource_Streams[],3,FALSE))</f>
        <v/>
      </c>
      <c r="T12" s="147"/>
      <c r="U12" s="147"/>
      <c r="V12" s="147"/>
      <c r="W12" s="147"/>
      <c r="X12" s="135"/>
      <c r="Y12" s="135"/>
      <c r="Z12" s="135"/>
      <c r="AA12" s="135"/>
      <c r="AB12" s="135"/>
    </row>
    <row r="13" spans="1:32" ht="15" hidden="1" customHeight="1" x14ac:dyDescent="0.2">
      <c r="E13" s="139"/>
      <c r="F13" s="139"/>
      <c r="G13" s="139"/>
      <c r="H13" s="139"/>
      <c r="I13" s="139"/>
      <c r="J13" s="139"/>
      <c r="K13" s="139"/>
      <c r="L13" s="139"/>
      <c r="M13" s="139"/>
      <c r="N13" s="145"/>
      <c r="O13" s="145"/>
      <c r="P13" s="145"/>
      <c r="Q13" s="145"/>
      <c r="R13" s="145"/>
      <c r="S13" s="148" t="str">
        <f>IF(E13="","",VLOOKUP(E13,Resource_Streams[],3,FALSE))</f>
        <v/>
      </c>
      <c r="T13" s="148"/>
      <c r="U13" s="148"/>
      <c r="V13" s="148"/>
      <c r="W13" s="148"/>
      <c r="X13" s="136"/>
      <c r="Y13" s="136"/>
      <c r="Z13" s="136"/>
      <c r="AA13" s="136"/>
      <c r="AB13" s="136"/>
    </row>
    <row r="14" spans="1:32" ht="15" customHeight="1" x14ac:dyDescent="0.2">
      <c r="E14" s="144" t="s">
        <v>8</v>
      </c>
      <c r="F14" s="144"/>
      <c r="G14" s="144"/>
      <c r="H14" s="144"/>
      <c r="I14" s="144"/>
      <c r="J14" s="144"/>
      <c r="K14" s="144"/>
      <c r="L14" s="144"/>
      <c r="M14" s="144"/>
      <c r="N14" s="143">
        <f ca="1">N10*3413/1000000</f>
        <v>856.69555314108493</v>
      </c>
      <c r="O14" s="143"/>
      <c r="P14" s="143"/>
      <c r="Q14" s="143"/>
      <c r="R14" s="143"/>
      <c r="S14" s="142" t="s">
        <v>12</v>
      </c>
      <c r="T14" s="142"/>
      <c r="U14" s="142"/>
      <c r="V14" s="142"/>
      <c r="W14" s="142"/>
      <c r="X14" s="137">
        <f ca="1">SUM(X10:AB13)</f>
        <v>14269.720310077513</v>
      </c>
      <c r="Y14" s="137"/>
      <c r="Z14" s="137"/>
      <c r="AA14" s="137"/>
      <c r="AB14" s="137"/>
    </row>
    <row r="15" spans="1:32" ht="15" customHeight="1" x14ac:dyDescent="0.2">
      <c r="E15" s="101"/>
      <c r="F15" s="99"/>
      <c r="G15" s="99"/>
      <c r="H15" s="99"/>
      <c r="I15" s="99"/>
      <c r="J15" s="99"/>
      <c r="K15" s="99"/>
      <c r="L15" s="99"/>
      <c r="M15" s="99"/>
      <c r="N15" s="99"/>
      <c r="O15" s="99"/>
      <c r="P15" s="99"/>
      <c r="Q15" s="99"/>
      <c r="R15" s="99"/>
      <c r="S15" s="99"/>
      <c r="T15" s="99"/>
      <c r="U15" s="99"/>
      <c r="V15" s="99"/>
      <c r="W15" s="99"/>
      <c r="X15" s="99"/>
      <c r="Y15" s="99"/>
      <c r="Z15" s="99"/>
      <c r="AA15" s="99"/>
      <c r="AB15" s="99"/>
    </row>
    <row r="16" spans="1:32" s="36" customFormat="1" ht="15" customHeight="1" x14ac:dyDescent="0.2">
      <c r="A16" s="98"/>
      <c r="E16" s="127" t="s">
        <v>173</v>
      </c>
      <c r="F16" s="127"/>
      <c r="G16" s="127"/>
      <c r="H16" s="127"/>
      <c r="I16" s="127"/>
      <c r="J16" s="127"/>
      <c r="K16" s="127"/>
      <c r="L16" s="127"/>
      <c r="M16" s="127"/>
      <c r="N16" s="127"/>
      <c r="O16" s="127"/>
      <c r="P16" s="127"/>
      <c r="Q16" s="127"/>
      <c r="R16" s="127"/>
      <c r="S16" s="127"/>
      <c r="T16" s="127"/>
      <c r="U16" s="127"/>
      <c r="V16" s="127"/>
      <c r="W16" s="127"/>
      <c r="X16" s="127"/>
      <c r="Y16" s="127"/>
      <c r="Z16" s="127"/>
      <c r="AA16" s="127"/>
      <c r="AB16" s="127"/>
    </row>
    <row r="17" spans="1:31" s="36" customFormat="1" ht="15" customHeight="1" x14ac:dyDescent="0.2">
      <c r="A17" s="98"/>
      <c r="E17" s="133" t="s">
        <v>150</v>
      </c>
      <c r="F17" s="133"/>
      <c r="G17" s="133"/>
      <c r="H17" s="133"/>
      <c r="I17" s="133"/>
      <c r="J17" s="133"/>
      <c r="K17" s="133"/>
      <c r="L17" s="133"/>
      <c r="M17" s="133"/>
      <c r="N17" s="134"/>
      <c r="O17" s="134"/>
      <c r="P17" s="134"/>
      <c r="Q17" s="134"/>
      <c r="R17" s="134"/>
      <c r="S17" s="134" t="s">
        <v>151</v>
      </c>
      <c r="T17" s="134"/>
      <c r="U17" s="134"/>
      <c r="V17" s="134"/>
      <c r="W17" s="134"/>
      <c r="X17" s="134" t="s">
        <v>334</v>
      </c>
      <c r="Y17" s="134"/>
      <c r="Z17" s="134"/>
      <c r="AA17" s="134"/>
      <c r="AB17" s="134"/>
    </row>
    <row r="18" spans="1:31" ht="15" customHeight="1" x14ac:dyDescent="0.2">
      <c r="E18" s="229" t="str">
        <f>IF(Incentives!C16=Incentives!C4,"Before Incentives","Before Incentives")</f>
        <v>Before Incentives</v>
      </c>
      <c r="F18" s="141"/>
      <c r="G18" s="141"/>
      <c r="H18" s="141"/>
      <c r="I18" s="141"/>
      <c r="J18" s="141"/>
      <c r="K18" s="141"/>
      <c r="L18" s="141"/>
      <c r="M18" s="141"/>
      <c r="N18" s="154"/>
      <c r="O18" s="154"/>
      <c r="P18" s="154"/>
      <c r="Q18" s="154"/>
      <c r="R18" s="154"/>
      <c r="S18" s="230">
        <f>Incentives!C4</f>
        <v>0</v>
      </c>
      <c r="T18" s="231"/>
      <c r="U18" s="231"/>
      <c r="V18" s="231"/>
      <c r="W18" s="231"/>
      <c r="X18" s="232">
        <f ca="1">Incentives!C6</f>
        <v>0</v>
      </c>
      <c r="Y18" s="233"/>
      <c r="Z18" s="233"/>
      <c r="AA18" s="233"/>
      <c r="AB18" s="233"/>
    </row>
    <row r="19" spans="1:31" s="36" customFormat="1" ht="15" customHeight="1" x14ac:dyDescent="0.2">
      <c r="A19" s="98"/>
      <c r="E19" s="234" t="str">
        <f>IF(Incentives!C16=Incentives!C4,"No Incentives Found","After Incentives")</f>
        <v>No Incentives Found</v>
      </c>
      <c r="F19" s="235"/>
      <c r="G19" s="235"/>
      <c r="H19" s="235"/>
      <c r="I19" s="235"/>
      <c r="J19" s="235"/>
      <c r="K19" s="235"/>
      <c r="L19" s="235"/>
      <c r="M19" s="235"/>
      <c r="N19" s="236"/>
      <c r="O19" s="236"/>
      <c r="P19" s="236"/>
      <c r="Q19" s="236"/>
      <c r="R19" s="236"/>
      <c r="S19" s="237" t="str">
        <f>IF(Incentives!C16=Incentives!C4,"-",Incentives!C16)</f>
        <v>-</v>
      </c>
      <c r="T19" s="238"/>
      <c r="U19" s="238"/>
      <c r="V19" s="238"/>
      <c r="W19" s="238"/>
      <c r="X19" s="239" t="str">
        <f>IF(Incentives!C16=Incentives!C4,"-",Incentives!D16)</f>
        <v>-</v>
      </c>
      <c r="Y19" s="240"/>
      <c r="Z19" s="240"/>
      <c r="AA19" s="240"/>
      <c r="AB19" s="240"/>
    </row>
    <row r="20" spans="1:31" s="110" customFormat="1" ht="15" customHeight="1" x14ac:dyDescent="0.2">
      <c r="E20" s="241"/>
      <c r="F20" s="39"/>
      <c r="G20" s="39"/>
      <c r="H20" s="39"/>
      <c r="I20" s="39"/>
      <c r="J20" s="39"/>
      <c r="K20" s="39"/>
      <c r="L20" s="39"/>
      <c r="M20" s="39"/>
      <c r="N20" s="40"/>
      <c r="O20" s="40"/>
      <c r="P20" s="40"/>
      <c r="Q20" s="40"/>
      <c r="R20" s="40"/>
      <c r="S20" s="242"/>
      <c r="T20" s="243"/>
      <c r="U20" s="243"/>
      <c r="V20" s="243"/>
      <c r="W20" s="243"/>
      <c r="X20" s="244"/>
      <c r="Y20" s="245"/>
      <c r="Z20" s="245"/>
      <c r="AA20" s="245"/>
      <c r="AB20" s="245"/>
    </row>
    <row r="21" spans="1:31" s="36" customFormat="1" ht="15" customHeight="1" x14ac:dyDescent="0.2">
      <c r="A21" s="98"/>
      <c r="E21" s="39"/>
      <c r="F21" s="39"/>
      <c r="G21" s="39"/>
      <c r="H21" s="39"/>
      <c r="I21" s="39"/>
      <c r="J21" s="39"/>
      <c r="K21" s="39"/>
      <c r="L21" s="39"/>
      <c r="M21" s="39"/>
      <c r="N21" s="40"/>
      <c r="O21" s="40"/>
      <c r="P21" s="40"/>
      <c r="Q21" s="40"/>
      <c r="R21" s="40"/>
      <c r="S21" s="38"/>
      <c r="T21" s="38"/>
      <c r="U21" s="38"/>
      <c r="V21" s="38"/>
      <c r="W21" s="38"/>
      <c r="X21" s="41"/>
      <c r="Y21" s="41"/>
      <c r="Z21" s="41"/>
      <c r="AA21" s="41"/>
      <c r="AB21" s="41"/>
    </row>
    <row r="22" spans="1:31" s="38" customFormat="1" ht="15" customHeight="1" x14ac:dyDescent="0.2">
      <c r="B22" s="37" t="s">
        <v>1</v>
      </c>
      <c r="C22" s="37"/>
      <c r="D22" s="37"/>
      <c r="E22" s="37"/>
      <c r="F22" s="37"/>
      <c r="G22" s="37"/>
      <c r="H22" s="37"/>
    </row>
    <row r="24" spans="1:31" ht="15" customHeight="1" x14ac:dyDescent="0.2">
      <c r="B24" s="152" t="s">
        <v>269</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row>
    <row r="25" spans="1:31" ht="15" customHeight="1" x14ac:dyDescent="0.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row>
    <row r="26" spans="1:31" ht="15" customHeight="1" x14ac:dyDescent="0.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row>
    <row r="27" spans="1:31" ht="15" customHeight="1" x14ac:dyDescent="0.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row>
    <row r="28" spans="1:31" ht="1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30" spans="1:31" s="38" customFormat="1" ht="15" customHeight="1" x14ac:dyDescent="0.2">
      <c r="B30" s="37" t="s">
        <v>2</v>
      </c>
      <c r="C30" s="37"/>
      <c r="D30" s="37"/>
      <c r="E30" s="37"/>
      <c r="F30" s="37"/>
      <c r="G30" s="37"/>
      <c r="H30" s="37"/>
      <c r="I30" s="37"/>
    </row>
    <row r="32" spans="1:31" ht="15" customHeight="1" x14ac:dyDescent="0.2">
      <c r="B32" s="130" t="s">
        <v>225</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row>
    <row r="33" spans="1:31" ht="15" customHeight="1" x14ac:dyDescent="0.2">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row>
    <row r="34" spans="1:31" ht="15" customHeight="1" x14ac:dyDescent="0.2">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row>
    <row r="35" spans="1:31" ht="15" customHeight="1" x14ac:dyDescent="0.2">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row>
    <row r="36" spans="1:31" s="55" customFormat="1" ht="15" customHeight="1" x14ac:dyDescent="0.2">
      <c r="A36" s="98"/>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row>
    <row r="37" spans="1:31" s="55" customFormat="1" ht="15" customHeight="1" x14ac:dyDescent="0.2">
      <c r="A37" s="98"/>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1" s="38" customFormat="1" ht="15" customHeight="1" x14ac:dyDescent="0.2">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row>
    <row r="39" spans="1:31" ht="15" customHeight="1" x14ac:dyDescent="0.2">
      <c r="B39" s="37" t="s">
        <v>3</v>
      </c>
      <c r="C39" s="37"/>
      <c r="D39" s="37"/>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1" spans="1:31" ht="15" customHeight="1" x14ac:dyDescent="0.2">
      <c r="B41" s="130" t="str">
        <f ca="1">"Change the suction pressure setpoints on the refrigeration system's controllers."&amp;" Completing this procedure can be done in regular working hours by maintenance personnel so that there are no implementation costs. These actions will decrease the compression ratio, reducing associated annual energy consumption by "&amp;TEXT(N10,"###,###,###")&amp;" kWh, resulting in an annual cost savings of "&amp;TEXT(X14,"$###,###,###")&amp;"."</f>
        <v>Change the suction pressure setpoints on the refrigeration system's controllers. Completing this procedure can be done in regular working hours by maintenance personnel so that there are no implementation costs. These actions will decrease the compression ratio, reducing associated annual energy consumption by 251,010 kWh, resulting in an annual cost savings of $14,270.</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row>
    <row r="42" spans="1:31" s="103" customFormat="1" ht="15" customHeight="1" x14ac:dyDescent="0.2">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row>
    <row r="43" spans="1:31" s="103" customFormat="1" ht="15" customHeight="1" x14ac:dyDescent="0.2">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row>
    <row r="44" spans="1:31" ht="15" customHeight="1" x14ac:dyDescent="0.2">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row>
    <row r="45" spans="1:31" ht="15" customHeight="1" x14ac:dyDescent="0.2">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row>
    <row r="46" spans="1:31" ht="15" customHeight="1" x14ac:dyDescent="0.2">
      <c r="B46" s="37" t="s">
        <v>175</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row>
    <row r="47" spans="1:31" ht="15" customHeight="1" x14ac:dyDescent="0.2">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row>
    <row r="48" spans="1:31" ht="15" customHeight="1" x14ac:dyDescent="0.2">
      <c r="B48" s="130" t="s">
        <v>270</v>
      </c>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row>
    <row r="49" spans="2:31" ht="15" customHeight="1" x14ac:dyDescent="0.2">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row>
    <row r="50" spans="2:31" ht="15" customHeight="1" x14ac:dyDescent="0.2">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6"/>
    </row>
    <row r="51" spans="2:31" ht="15" customHeight="1" x14ac:dyDescent="0.2">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6"/>
    </row>
    <row r="52" spans="2:31" ht="15" customHeight="1" x14ac:dyDescent="0.2">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6"/>
    </row>
    <row r="53" spans="2:31" ht="15" customHeight="1" x14ac:dyDescent="0.2">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6"/>
    </row>
    <row r="54" spans="2:31" ht="15" customHeight="1" x14ac:dyDescent="0.2">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6"/>
    </row>
    <row r="55" spans="2:31" ht="15" customHeight="1" x14ac:dyDescent="0.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2:31" ht="15" customHeight="1" x14ac:dyDescent="0.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2:31" ht="15" customHeight="1" x14ac:dyDescent="0.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2:31" ht="15" customHeight="1" x14ac:dyDescent="0.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2:31" ht="15" customHeight="1" x14ac:dyDescent="0.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2:31" ht="15" customHeight="1" x14ac:dyDescent="0.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2:31" ht="15" customHeight="1" x14ac:dyDescent="0.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2:31" ht="15" customHeight="1" x14ac:dyDescent="0.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2:31" ht="15" customHeight="1" x14ac:dyDescent="0.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2:31" s="103" customFormat="1" ht="15" customHeight="1" x14ac:dyDescent="0.2">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row>
    <row r="65" spans="2:31" s="103" customFormat="1" ht="15" customHeight="1" x14ac:dyDescent="0.2">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row>
    <row r="66" spans="2:31" s="103" customFormat="1" ht="15" customHeight="1" x14ac:dyDescent="0.2">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row>
    <row r="67" spans="2:31" s="103" customFormat="1" ht="15" customHeight="1" x14ac:dyDescent="0.2">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row>
    <row r="68" spans="2:31" s="103" customFormat="1" ht="15" customHeight="1" x14ac:dyDescent="0.2">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row>
    <row r="69" spans="2:31" s="103" customFormat="1" ht="15" customHeight="1" x14ac:dyDescent="0.2">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row>
    <row r="70" spans="2:31" s="103" customFormat="1" ht="15" customHeight="1" x14ac:dyDescent="0.2">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row>
    <row r="71" spans="2:31" s="103" customFormat="1" ht="15" customHeight="1" x14ac:dyDescent="0.2">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row>
    <row r="72" spans="2:31" s="103" customFormat="1" ht="15" customHeight="1" x14ac:dyDescent="0.2">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row>
    <row r="73" spans="2:31" s="103" customFormat="1" ht="15" customHeight="1" x14ac:dyDescent="0.2">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row>
    <row r="74" spans="2:31" s="103" customFormat="1" ht="15" customHeight="1" x14ac:dyDescent="0.2">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row>
    <row r="75" spans="2:31" ht="15" customHeight="1" x14ac:dyDescent="0.2">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spans="2:31" ht="15" customHeight="1" x14ac:dyDescent="0.2">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2:31" ht="15" customHeight="1" x14ac:dyDescent="0.2">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2:31" ht="15" customHeight="1" x14ac:dyDescent="0.2">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2:31" ht="15" customHeight="1" x14ac:dyDescent="0.2">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spans="2:31" s="106" customFormat="1" ht="15" customHeight="1" x14ac:dyDescent="0.2">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row>
    <row r="81" spans="2:31" s="106" customFormat="1" ht="15" customHeight="1" x14ac:dyDescent="0.2">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row>
    <row r="82" spans="2:31" s="106" customFormat="1" ht="15" customHeight="1" x14ac:dyDescent="0.2">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row>
    <row r="83" spans="2:31" ht="15" customHeight="1" x14ac:dyDescent="0.2">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spans="2:31" s="106" customFormat="1" ht="15" customHeight="1" x14ac:dyDescent="0.2">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row>
    <row r="85" spans="2:31" s="106" customFormat="1" ht="15" customHeight="1" x14ac:dyDescent="0.2">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row>
    <row r="86" spans="2:31" ht="15" customHeight="1" x14ac:dyDescent="0.2">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2:31" s="107" customFormat="1" ht="15" customHeight="1" x14ac:dyDescent="0.2">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row>
    <row r="88" spans="2:31" ht="15" customHeight="1" x14ac:dyDescent="0.2">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2:31" ht="15" customHeight="1" x14ac:dyDescent="0.2">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spans="2:31" ht="15" customHeight="1" x14ac:dyDescent="0.2">
      <c r="B90" s="153" t="s">
        <v>9</v>
      </c>
      <c r="C90" s="153"/>
      <c r="D90" s="153"/>
      <c r="E90" s="153"/>
      <c r="F90" s="153"/>
      <c r="G90" s="153"/>
      <c r="H90" s="153" t="s">
        <v>266</v>
      </c>
      <c r="I90" s="153"/>
      <c r="J90" s="153"/>
      <c r="K90" s="153"/>
      <c r="L90" s="153"/>
      <c r="M90" s="153"/>
      <c r="N90" s="153" t="s">
        <v>10</v>
      </c>
      <c r="O90" s="153"/>
      <c r="P90" s="153"/>
      <c r="Q90" s="153"/>
      <c r="R90" s="153"/>
      <c r="S90" s="153"/>
      <c r="T90" s="153" t="s">
        <v>267</v>
      </c>
      <c r="U90" s="153"/>
      <c r="V90" s="153"/>
      <c r="W90" s="153"/>
      <c r="X90" s="153"/>
      <c r="Y90" s="153"/>
      <c r="Z90" s="153" t="s">
        <v>268</v>
      </c>
      <c r="AA90" s="153"/>
      <c r="AB90" s="153"/>
      <c r="AC90" s="153"/>
      <c r="AD90" s="153"/>
      <c r="AE90" s="153"/>
    </row>
    <row r="91" spans="2:31" s="106" customFormat="1" ht="15" customHeight="1" x14ac:dyDescent="0.2">
      <c r="B91" s="132" t="s">
        <v>262</v>
      </c>
      <c r="C91" s="132"/>
      <c r="D91" s="132"/>
      <c r="E91" s="132"/>
      <c r="F91" s="132"/>
      <c r="G91" s="132"/>
      <c r="H91" s="132" t="s">
        <v>261</v>
      </c>
      <c r="I91" s="132"/>
      <c r="J91" s="132"/>
      <c r="K91" s="132"/>
      <c r="L91" s="132"/>
      <c r="M91" s="132"/>
      <c r="N91" s="132" t="s">
        <v>261</v>
      </c>
      <c r="O91" s="132"/>
      <c r="P91" s="132"/>
      <c r="Q91" s="132"/>
      <c r="R91" s="132"/>
      <c r="S91" s="132"/>
      <c r="T91" s="132" t="s">
        <v>261</v>
      </c>
      <c r="U91" s="132"/>
      <c r="V91" s="132"/>
      <c r="W91" s="132"/>
      <c r="X91" s="132"/>
      <c r="Y91" s="132"/>
      <c r="Z91" s="132" t="s">
        <v>261</v>
      </c>
      <c r="AA91" s="132"/>
      <c r="AB91" s="132"/>
      <c r="AC91" s="132"/>
      <c r="AD91" s="132"/>
      <c r="AE91" s="132"/>
    </row>
    <row r="92" spans="2:31" ht="15" customHeight="1" x14ac:dyDescent="0.2">
      <c r="H92" s="132" t="s">
        <v>261</v>
      </c>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row>
  </sheetData>
  <mergeCells count="59">
    <mergeCell ref="E19:M19"/>
    <mergeCell ref="N19:R19"/>
    <mergeCell ref="S19:W19"/>
    <mergeCell ref="X19:AB19"/>
    <mergeCell ref="A1:AF1"/>
    <mergeCell ref="Z92:AE92"/>
    <mergeCell ref="B5:AE6"/>
    <mergeCell ref="B24:AE27"/>
    <mergeCell ref="B90:G90"/>
    <mergeCell ref="H90:M90"/>
    <mergeCell ref="N90:S90"/>
    <mergeCell ref="T90:Y90"/>
    <mergeCell ref="Z90:AE90"/>
    <mergeCell ref="E8:AB8"/>
    <mergeCell ref="E9:M9"/>
    <mergeCell ref="N9:R9"/>
    <mergeCell ref="S9:W9"/>
    <mergeCell ref="X9:AB9"/>
    <mergeCell ref="B32:AE37"/>
    <mergeCell ref="N10:R10"/>
    <mergeCell ref="B91:G91"/>
    <mergeCell ref="H92:M92"/>
    <mergeCell ref="N92:S92"/>
    <mergeCell ref="E10:M10"/>
    <mergeCell ref="S14:W14"/>
    <mergeCell ref="N14:R14"/>
    <mergeCell ref="E14:M14"/>
    <mergeCell ref="N12:R12"/>
    <mergeCell ref="N13:R13"/>
    <mergeCell ref="S10:W10"/>
    <mergeCell ref="S11:W11"/>
    <mergeCell ref="S12:W12"/>
    <mergeCell ref="S13:W13"/>
    <mergeCell ref="T92:Y92"/>
    <mergeCell ref="X10:AB10"/>
    <mergeCell ref="X11:AB11"/>
    <mergeCell ref="X12:AB12"/>
    <mergeCell ref="X13:AB13"/>
    <mergeCell ref="X14:AB14"/>
    <mergeCell ref="E11:M11"/>
    <mergeCell ref="E12:M12"/>
    <mergeCell ref="E13:M13"/>
    <mergeCell ref="N11:R11"/>
    <mergeCell ref="B48:AE49"/>
    <mergeCell ref="A2:AF2"/>
    <mergeCell ref="H91:M91"/>
    <mergeCell ref="N91:S91"/>
    <mergeCell ref="T91:Y91"/>
    <mergeCell ref="Z91:AE91"/>
    <mergeCell ref="E18:M18"/>
    <mergeCell ref="N18:R18"/>
    <mergeCell ref="S18:W18"/>
    <mergeCell ref="X18:AB18"/>
    <mergeCell ref="B41:AE44"/>
    <mergeCell ref="E16:AB16"/>
    <mergeCell ref="E17:M17"/>
    <mergeCell ref="N17:R17"/>
    <mergeCell ref="S17:W17"/>
    <mergeCell ref="X17:AB17"/>
  </mergeCells>
  <dataValidations count="1">
    <dataValidation type="list" allowBlank="1" showInputMessage="1" showErrorMessage="1" sqref="B91:G91">
      <formula1>"Unmodified Template, Modified Template, Original Template"</formula1>
    </dataValidation>
  </dataValidations>
  <printOptions horizontalCentered="1"/>
  <pageMargins left="0.25" right="0.25" top="0.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E10:M13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7"/>
  <sheetViews>
    <sheetView showGridLines="0" view="pageBreakPreview" zoomScaleNormal="100" zoomScaleSheetLayoutView="100" workbookViewId="0">
      <selection activeCell="A3" sqref="A3"/>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16384" width="9.33203125" style="1"/>
  </cols>
  <sheetData>
    <row r="1" spans="1:32" s="2" customFormat="1" ht="30" customHeight="1" x14ac:dyDescent="0.2">
      <c r="A1" s="155" t="str">
        <f>"AR No. "&amp;'Database Export'!A3&amp;" - Data Preparation"</f>
        <v>AR No. # - Data Preparation</v>
      </c>
      <c r="B1" s="155"/>
      <c r="C1" s="155"/>
      <c r="D1" s="155"/>
      <c r="E1" s="155"/>
      <c r="F1" s="155"/>
      <c r="G1" s="155"/>
      <c r="H1" s="112"/>
      <c r="I1" s="1"/>
      <c r="J1" s="1"/>
      <c r="K1" s="1"/>
      <c r="L1" s="1"/>
      <c r="M1" s="1"/>
      <c r="N1" s="1"/>
      <c r="O1" s="1"/>
      <c r="P1" s="1"/>
      <c r="Q1" s="1"/>
      <c r="R1" s="1"/>
      <c r="S1" s="1"/>
      <c r="T1" s="1"/>
      <c r="U1" s="1"/>
      <c r="V1" s="1"/>
      <c r="W1" s="1"/>
      <c r="X1" s="1"/>
      <c r="Y1" s="1"/>
      <c r="Z1" s="1"/>
      <c r="AA1" s="1"/>
      <c r="AB1" s="1"/>
      <c r="AC1" s="1"/>
      <c r="AD1" s="1"/>
      <c r="AE1" s="1"/>
      <c r="AF1" s="1"/>
    </row>
    <row r="2" spans="1:32" ht="15" customHeight="1" x14ac:dyDescent="0.2">
      <c r="A2" s="156" t="str">
        <f>Narrative!A2</f>
        <v>Suction Pressure Template style 2015</v>
      </c>
      <c r="B2" s="156"/>
      <c r="C2" s="156"/>
      <c r="D2" s="156"/>
      <c r="E2" s="156"/>
      <c r="F2" s="156"/>
      <c r="G2" s="156"/>
    </row>
    <row r="3" spans="1:32" ht="15" customHeight="1" x14ac:dyDescent="0.2">
      <c r="A3" s="119" t="s">
        <v>271</v>
      </c>
      <c r="B3" s="120"/>
      <c r="C3" s="120"/>
      <c r="D3" s="120"/>
      <c r="E3" s="119"/>
      <c r="F3" s="117"/>
      <c r="G3" s="119" t="s">
        <v>153</v>
      </c>
    </row>
    <row r="4" spans="1:32" ht="15" customHeight="1" x14ac:dyDescent="0.2">
      <c r="A4" s="121" t="s">
        <v>272</v>
      </c>
      <c r="B4" s="122"/>
      <c r="C4" s="122"/>
      <c r="D4" s="122"/>
      <c r="E4" s="121"/>
      <c r="F4" s="117"/>
      <c r="G4" s="126" t="s">
        <v>273</v>
      </c>
    </row>
    <row r="5" spans="1:32" ht="15" customHeight="1" x14ac:dyDescent="0.2">
      <c r="A5" s="125" t="s">
        <v>274</v>
      </c>
      <c r="B5" s="113" t="s">
        <v>275</v>
      </c>
      <c r="C5" s="114" t="s">
        <v>11</v>
      </c>
      <c r="D5" s="123" t="s">
        <v>6</v>
      </c>
      <c r="E5" s="124" t="s">
        <v>154</v>
      </c>
      <c r="F5" s="117"/>
      <c r="G5" s="117"/>
    </row>
    <row r="6" spans="1:32" ht="15" customHeight="1" x14ac:dyDescent="0.2">
      <c r="A6" s="125" t="s">
        <v>274</v>
      </c>
      <c r="B6" s="113" t="s">
        <v>275</v>
      </c>
      <c r="C6" s="115" t="s">
        <v>11</v>
      </c>
      <c r="D6" s="123" t="s">
        <v>6</v>
      </c>
      <c r="E6" s="124" t="s">
        <v>154</v>
      </c>
      <c r="F6" s="117"/>
      <c r="G6" s="117"/>
    </row>
    <row r="7" spans="1:32" ht="15" customHeight="1" x14ac:dyDescent="0.2">
      <c r="A7" s="125" t="s">
        <v>274</v>
      </c>
      <c r="B7" s="113" t="s">
        <v>275</v>
      </c>
      <c r="C7" s="115" t="s">
        <v>11</v>
      </c>
      <c r="D7" s="123" t="s">
        <v>6</v>
      </c>
      <c r="E7" s="124" t="s">
        <v>154</v>
      </c>
      <c r="F7" s="117"/>
      <c r="G7" s="117"/>
    </row>
    <row r="8" spans="1:32" ht="15" customHeight="1" x14ac:dyDescent="0.2">
      <c r="A8" s="117"/>
      <c r="B8" s="118"/>
      <c r="C8" s="118"/>
      <c r="D8" s="118"/>
      <c r="E8" s="117"/>
      <c r="F8" s="117"/>
      <c r="G8" s="117"/>
    </row>
    <row r="9" spans="1:32" ht="15" customHeight="1" x14ac:dyDescent="0.2">
      <c r="A9" s="119" t="s">
        <v>271</v>
      </c>
      <c r="B9" s="120"/>
      <c r="C9" s="120"/>
      <c r="D9" s="120"/>
      <c r="E9" s="119"/>
      <c r="F9" s="117"/>
      <c r="G9" s="117"/>
    </row>
    <row r="10" spans="1:32" ht="15" customHeight="1" x14ac:dyDescent="0.2">
      <c r="A10" s="121" t="s">
        <v>272</v>
      </c>
      <c r="B10" s="122"/>
      <c r="C10" s="122"/>
      <c r="D10" s="122"/>
      <c r="E10" s="121"/>
      <c r="F10" s="117"/>
      <c r="G10" s="117"/>
    </row>
    <row r="11" spans="1:32" ht="15" customHeight="1" x14ac:dyDescent="0.2">
      <c r="A11" s="125" t="s">
        <v>274</v>
      </c>
      <c r="B11" s="113" t="s">
        <v>275</v>
      </c>
      <c r="C11" s="116" t="s">
        <v>276</v>
      </c>
      <c r="D11" s="123" t="s">
        <v>6</v>
      </c>
      <c r="E11" s="124" t="s">
        <v>155</v>
      </c>
      <c r="F11" s="117"/>
      <c r="G11" s="117"/>
    </row>
    <row r="12" spans="1:32" ht="15" customHeight="1" x14ac:dyDescent="0.2">
      <c r="A12" s="125" t="s">
        <v>274</v>
      </c>
      <c r="B12" s="113" t="s">
        <v>275</v>
      </c>
      <c r="C12" s="116" t="s">
        <v>276</v>
      </c>
      <c r="D12" s="123" t="s">
        <v>6</v>
      </c>
      <c r="E12" s="124" t="s">
        <v>156</v>
      </c>
      <c r="F12" s="117"/>
      <c r="G12" s="117"/>
    </row>
    <row r="13" spans="1:32" ht="15" customHeight="1" x14ac:dyDescent="0.2">
      <c r="A13" s="125" t="s">
        <v>274</v>
      </c>
      <c r="B13" s="113" t="s">
        <v>275</v>
      </c>
      <c r="C13" s="116" t="s">
        <v>276</v>
      </c>
      <c r="D13" s="123" t="s">
        <v>6</v>
      </c>
      <c r="E13" s="124" t="s">
        <v>247</v>
      </c>
      <c r="F13" s="117"/>
      <c r="G13" s="117"/>
    </row>
    <row r="14" spans="1:32" ht="15" customHeight="1" x14ac:dyDescent="0.2">
      <c r="A14" s="121" t="s">
        <v>272</v>
      </c>
      <c r="B14" s="122"/>
      <c r="C14" s="122"/>
      <c r="D14" s="122"/>
      <c r="E14" s="121"/>
      <c r="F14" s="117"/>
      <c r="G14" s="117"/>
    </row>
    <row r="15" spans="1:32" ht="15" customHeight="1" x14ac:dyDescent="0.2">
      <c r="A15" s="125" t="s">
        <v>274</v>
      </c>
      <c r="B15" s="113" t="s">
        <v>275</v>
      </c>
      <c r="C15" s="116" t="s">
        <v>276</v>
      </c>
      <c r="D15" s="123" t="s">
        <v>6</v>
      </c>
      <c r="E15" s="124" t="s">
        <v>157</v>
      </c>
      <c r="F15" s="117"/>
      <c r="G15" s="117"/>
    </row>
    <row r="16" spans="1:32" ht="15" customHeight="1" x14ac:dyDescent="0.2">
      <c r="A16" s="125" t="s">
        <v>274</v>
      </c>
      <c r="B16" s="113" t="s">
        <v>275</v>
      </c>
      <c r="C16" s="116" t="s">
        <v>276</v>
      </c>
      <c r="D16" s="123" t="s">
        <v>6</v>
      </c>
      <c r="E16" s="124" t="s">
        <v>158</v>
      </c>
      <c r="F16" s="117"/>
      <c r="G16" s="117"/>
    </row>
    <row r="17" spans="1:7" ht="15" customHeight="1" x14ac:dyDescent="0.2">
      <c r="A17" s="117"/>
      <c r="B17" s="118"/>
      <c r="C17" s="118"/>
      <c r="D17" s="118"/>
      <c r="E17" s="117"/>
      <c r="F17" s="117"/>
      <c r="G17" s="117"/>
    </row>
    <row r="18" spans="1:7" ht="15" customHeight="1" x14ac:dyDescent="0.2">
      <c r="B18" s="3"/>
      <c r="C18" s="3"/>
      <c r="D18" s="3"/>
    </row>
    <row r="19" spans="1:7" ht="15" customHeight="1" x14ac:dyDescent="0.2">
      <c r="B19" s="3"/>
      <c r="C19" s="3"/>
      <c r="D19" s="3"/>
    </row>
    <row r="20" spans="1:7" ht="15" customHeight="1" x14ac:dyDescent="0.2">
      <c r="B20" s="3"/>
      <c r="C20" s="3"/>
      <c r="D20" s="3"/>
    </row>
    <row r="21" spans="1:7" ht="15" customHeight="1" x14ac:dyDescent="0.2"/>
    <row r="22" spans="1:7" ht="15" customHeight="1" x14ac:dyDescent="0.2"/>
    <row r="23" spans="1:7" ht="15" customHeight="1" x14ac:dyDescent="0.2"/>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sheetData>
  <sheetProtection selectLockedCells="1"/>
  <mergeCells count="2">
    <mergeCell ref="A1:G1"/>
    <mergeCell ref="A2:G2"/>
  </mergeCells>
  <printOptions horizontalCentered="1"/>
  <pageMargins left="0.25" right="0.25" top="0.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16"/>
  <sheetViews>
    <sheetView showGridLines="0" view="pageBreakPreview" zoomScaleNormal="100" zoomScaleSheetLayoutView="100" workbookViewId="0">
      <selection activeCell="C35" sqref="C35"/>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27" width="10.83203125" style="1" customWidth="1"/>
    <col min="28" max="16384" width="9.33203125" style="1"/>
  </cols>
  <sheetData>
    <row r="1" spans="1:43" s="2" customFormat="1" ht="30" customHeight="1" x14ac:dyDescent="0.2">
      <c r="A1" s="155" t="str">
        <f>"AR No. "&amp;'Database Export'!A3&amp;" - Analysis"</f>
        <v>AR No. # - Analysis</v>
      </c>
      <c r="B1" s="155"/>
      <c r="C1" s="155"/>
      <c r="D1" s="155"/>
      <c r="E1" s="155"/>
      <c r="F1" s="155"/>
      <c r="G1" s="155"/>
      <c r="H1" s="168" t="str">
        <f>A1</f>
        <v>AR No. # - Analysis</v>
      </c>
      <c r="I1" s="169"/>
      <c r="J1" s="169"/>
      <c r="K1" s="169"/>
      <c r="L1" s="169"/>
      <c r="M1" s="169"/>
      <c r="N1" s="169"/>
      <c r="O1" s="169"/>
      <c r="P1" s="169"/>
      <c r="Q1" s="169"/>
      <c r="R1" s="1"/>
      <c r="S1" s="1"/>
      <c r="T1" s="1"/>
      <c r="U1" s="1"/>
      <c r="V1" s="1"/>
      <c r="W1" s="1"/>
      <c r="X1" s="1"/>
      <c r="Y1" s="1"/>
      <c r="Z1" s="1"/>
      <c r="AA1" s="1"/>
      <c r="AB1" s="1"/>
      <c r="AC1" s="1"/>
      <c r="AD1" s="1"/>
      <c r="AE1" s="1"/>
      <c r="AF1" s="1"/>
      <c r="AG1" s="1"/>
      <c r="AH1" s="1"/>
      <c r="AI1" s="1"/>
      <c r="AJ1" s="1"/>
      <c r="AK1" s="1"/>
      <c r="AL1" s="1"/>
      <c r="AM1" s="1"/>
      <c r="AN1" s="1"/>
      <c r="AO1" s="1"/>
      <c r="AP1" s="1"/>
      <c r="AQ1" s="1"/>
    </row>
    <row r="2" spans="1:43" ht="15" customHeight="1" x14ac:dyDescent="0.2">
      <c r="A2" s="156" t="str">
        <f>Narrative!A2</f>
        <v>Suction Pressure Template style 2015</v>
      </c>
      <c r="B2" s="156"/>
      <c r="C2" s="156"/>
      <c r="D2" s="156"/>
      <c r="E2" s="156"/>
      <c r="F2" s="156"/>
      <c r="G2" s="156"/>
      <c r="H2" s="157" t="str">
        <f>Narrative!A2</f>
        <v>Suction Pressure Template style 2015</v>
      </c>
      <c r="I2" s="157"/>
      <c r="J2" s="157"/>
      <c r="K2" s="157"/>
      <c r="L2" s="157"/>
      <c r="M2" s="157"/>
      <c r="N2" s="157"/>
      <c r="O2" s="157"/>
      <c r="P2" s="157"/>
      <c r="Q2" s="157"/>
    </row>
    <row r="3" spans="1:43" ht="15" customHeight="1" x14ac:dyDescent="0.2">
      <c r="A3" s="4" t="s">
        <v>204</v>
      </c>
      <c r="B3" s="4"/>
      <c r="C3" s="4"/>
      <c r="D3" s="4"/>
      <c r="E3" s="4"/>
      <c r="F3"/>
      <c r="G3" s="54" t="s">
        <v>153</v>
      </c>
      <c r="H3" s="127" t="s">
        <v>219</v>
      </c>
      <c r="I3" s="127"/>
      <c r="J3" s="127"/>
      <c r="K3" s="127"/>
      <c r="L3" s="127"/>
      <c r="M3" s="127"/>
      <c r="N3" s="127"/>
      <c r="O3" s="127"/>
      <c r="P3" s="127"/>
      <c r="Q3" s="127"/>
    </row>
    <row r="4" spans="1:43" ht="15" customHeight="1" x14ac:dyDescent="0.2">
      <c r="A4" s="7" t="s">
        <v>205</v>
      </c>
      <c r="B4" s="7"/>
      <c r="C4" s="7"/>
      <c r="D4" s="7"/>
      <c r="E4" s="7"/>
      <c r="F4"/>
      <c r="G4" s="121" t="s">
        <v>280</v>
      </c>
      <c r="H4" s="174" t="s">
        <v>150</v>
      </c>
      <c r="I4" s="174"/>
      <c r="J4" s="172" t="s">
        <v>177</v>
      </c>
      <c r="K4" s="172" t="s">
        <v>178</v>
      </c>
      <c r="L4" s="170" t="s">
        <v>200</v>
      </c>
      <c r="M4" s="172" t="s">
        <v>183</v>
      </c>
      <c r="N4" s="172" t="s">
        <v>201</v>
      </c>
      <c r="O4" s="172" t="s">
        <v>184</v>
      </c>
      <c r="P4" s="170" t="s">
        <v>208</v>
      </c>
      <c r="Q4" s="170" t="s">
        <v>209</v>
      </c>
    </row>
    <row r="5" spans="1:43" ht="15" customHeight="1" x14ac:dyDescent="0.25">
      <c r="A5" s="91" t="s">
        <v>161</v>
      </c>
      <c r="B5"/>
      <c r="C5" s="166" t="s">
        <v>162</v>
      </c>
      <c r="D5" s="167"/>
      <c r="E5"/>
      <c r="F5"/>
      <c r="G5" s="42" t="s">
        <v>249</v>
      </c>
      <c r="H5" s="175"/>
      <c r="I5" s="175"/>
      <c r="J5" s="173"/>
      <c r="K5" s="173"/>
      <c r="L5" s="171"/>
      <c r="M5" s="173"/>
      <c r="N5" s="173"/>
      <c r="O5" s="173"/>
      <c r="P5" s="171"/>
      <c r="Q5" s="171"/>
    </row>
    <row r="6" spans="1:43" ht="15" customHeight="1" x14ac:dyDescent="0.2">
      <c r="A6" s="102" t="s">
        <v>260</v>
      </c>
      <c r="B6" s="51" t="s">
        <v>246</v>
      </c>
      <c r="C6" s="104">
        <v>35</v>
      </c>
      <c r="D6" s="49" t="s">
        <v>164</v>
      </c>
      <c r="E6" s="103"/>
      <c r="F6"/>
      <c r="G6" s="37"/>
      <c r="H6" s="175"/>
      <c r="I6" s="175"/>
      <c r="J6" s="52" t="s">
        <v>218</v>
      </c>
      <c r="K6" s="52" t="s">
        <v>223</v>
      </c>
      <c r="L6" s="52" t="s">
        <v>224</v>
      </c>
      <c r="M6" s="52" t="s">
        <v>238</v>
      </c>
      <c r="N6" s="52" t="s">
        <v>292</v>
      </c>
      <c r="O6" s="52" t="s">
        <v>293</v>
      </c>
      <c r="P6" s="52" t="s">
        <v>294</v>
      </c>
      <c r="Q6" s="52" t="s">
        <v>295</v>
      </c>
    </row>
    <row r="7" spans="1:43" ht="15" customHeight="1" x14ac:dyDescent="0.2">
      <c r="A7" s="121" t="s">
        <v>278</v>
      </c>
      <c r="B7" s="121"/>
      <c r="C7" s="121"/>
      <c r="D7" s="121"/>
      <c r="E7" s="121"/>
      <c r="F7"/>
      <c r="G7" s="42" t="s">
        <v>248</v>
      </c>
      <c r="H7" s="164"/>
      <c r="I7" s="164"/>
      <c r="J7" s="69" t="s">
        <v>179</v>
      </c>
      <c r="K7" s="69" t="s">
        <v>255</v>
      </c>
      <c r="L7" s="69" t="s">
        <v>256</v>
      </c>
      <c r="M7" s="69" t="s">
        <v>180</v>
      </c>
      <c r="N7" s="69" t="s">
        <v>203</v>
      </c>
      <c r="O7" s="69" t="s">
        <v>181</v>
      </c>
      <c r="P7" s="69" t="s">
        <v>203</v>
      </c>
      <c r="Q7" s="69" t="s">
        <v>257</v>
      </c>
    </row>
    <row r="8" spans="1:43" ht="15" customHeight="1" x14ac:dyDescent="0.2">
      <c r="A8" s="91" t="s">
        <v>263</v>
      </c>
      <c r="B8" s="48" t="s">
        <v>231</v>
      </c>
      <c r="C8" s="104">
        <v>24</v>
      </c>
      <c r="D8" s="49" t="s">
        <v>163</v>
      </c>
      <c r="E8" s="8" t="s">
        <v>155</v>
      </c>
      <c r="F8"/>
      <c r="G8" s="37"/>
      <c r="H8" s="162" t="s">
        <v>240</v>
      </c>
      <c r="I8" s="163"/>
      <c r="J8" s="78">
        <v>100</v>
      </c>
      <c r="K8" s="71">
        <v>8760</v>
      </c>
      <c r="L8" s="78">
        <v>12</v>
      </c>
      <c r="M8" s="72">
        <v>70</v>
      </c>
      <c r="N8" s="73">
        <f>IF(OR(M8="",L8=""),"-",M8*L8)</f>
        <v>840</v>
      </c>
      <c r="O8" s="82">
        <f>IF(OR(M8="",K8=""),"-",M8*K8)</f>
        <v>613200</v>
      </c>
      <c r="P8" s="73">
        <f ca="1">IF(N8="-","-",N8*$C$22*$C$21)</f>
        <v>171.92434108527124</v>
      </c>
      <c r="Q8" s="82">
        <f ca="1">IF(O8="-","-",O8*$C$22*$C$21)</f>
        <v>125504.76899224801</v>
      </c>
      <c r="R8" s="68"/>
    </row>
    <row r="9" spans="1:43" ht="15" customHeight="1" x14ac:dyDescent="0.25">
      <c r="A9" s="91" t="s">
        <v>264</v>
      </c>
      <c r="B9" s="48" t="s">
        <v>229</v>
      </c>
      <c r="C9" s="61">
        <f ca="1">VLOOKUP($C$5,'P-T Table'!$J$5:$M$11,2,FALSE)</f>
        <v>10.222222222222221</v>
      </c>
      <c r="D9" s="49" t="s">
        <v>164</v>
      </c>
      <c r="E9" s="8" t="s">
        <v>157</v>
      </c>
      <c r="F9"/>
      <c r="G9" s="42" t="s">
        <v>282</v>
      </c>
      <c r="H9" s="162" t="s">
        <v>241</v>
      </c>
      <c r="I9" s="163"/>
      <c r="J9" s="79">
        <v>100</v>
      </c>
      <c r="K9" s="74">
        <v>8760</v>
      </c>
      <c r="L9" s="79">
        <v>12</v>
      </c>
      <c r="M9" s="75">
        <v>70</v>
      </c>
      <c r="N9" s="76">
        <f t="shared" ref="N9:N12" si="0">IF(OR(M9="",L9=""),"-",M9*L9)</f>
        <v>840</v>
      </c>
      <c r="O9" s="83">
        <f t="shared" ref="O9:O12" si="1">IF(OR(M9="",K9=""),"-",M9*K9)</f>
        <v>613200</v>
      </c>
      <c r="P9" s="76">
        <f t="shared" ref="P9:P12" ca="1" si="2">IF(N9="-","-",N9*$C$22*$C$21)</f>
        <v>171.92434108527124</v>
      </c>
      <c r="Q9" s="83">
        <f t="shared" ref="Q9:Q12" ca="1" si="3">IF(O9="-","-",O9*$C$22*$C$21)</f>
        <v>125504.76899224801</v>
      </c>
      <c r="R9" s="68"/>
      <c r="S9" s="57"/>
      <c r="T9" s="57"/>
      <c r="U9" s="57"/>
    </row>
    <row r="10" spans="1:43" ht="15" customHeight="1" x14ac:dyDescent="0.2">
      <c r="A10" s="102" t="s">
        <v>243</v>
      </c>
      <c r="B10" s="51" t="s">
        <v>244</v>
      </c>
      <c r="C10" s="61">
        <f ca="1">C6-C9</f>
        <v>24.777777777777779</v>
      </c>
      <c r="D10" s="49" t="s">
        <v>164</v>
      </c>
      <c r="E10" s="8" t="s">
        <v>156</v>
      </c>
      <c r="F10"/>
      <c r="G10" s="46"/>
      <c r="H10" s="162"/>
      <c r="I10" s="163"/>
      <c r="J10" s="79"/>
      <c r="K10" s="74"/>
      <c r="L10" s="79"/>
      <c r="M10" s="75"/>
      <c r="N10" s="73" t="str">
        <f t="shared" si="0"/>
        <v>-</v>
      </c>
      <c r="O10" s="82" t="str">
        <f t="shared" si="1"/>
        <v>-</v>
      </c>
      <c r="P10" s="73" t="str">
        <f t="shared" si="2"/>
        <v>-</v>
      </c>
      <c r="Q10" s="82" t="str">
        <f t="shared" si="3"/>
        <v>-</v>
      </c>
      <c r="R10" s="68"/>
      <c r="S10" s="57"/>
      <c r="T10" s="57"/>
      <c r="U10" s="57"/>
    </row>
    <row r="11" spans="1:43" ht="15" customHeight="1" x14ac:dyDescent="0.25">
      <c r="A11" s="121" t="s">
        <v>279</v>
      </c>
      <c r="B11" s="121"/>
      <c r="C11" s="121"/>
      <c r="D11" s="121"/>
      <c r="E11" s="121"/>
      <c r="F11"/>
      <c r="G11" s="42" t="s">
        <v>283</v>
      </c>
      <c r="H11" s="162"/>
      <c r="I11" s="163"/>
      <c r="J11" s="79"/>
      <c r="K11" s="74"/>
      <c r="L11" s="79"/>
      <c r="M11" s="75"/>
      <c r="N11" s="76" t="str">
        <f t="shared" si="0"/>
        <v>-</v>
      </c>
      <c r="O11" s="83" t="str">
        <f t="shared" si="1"/>
        <v>-</v>
      </c>
      <c r="P11" s="76" t="str">
        <f t="shared" si="2"/>
        <v>-</v>
      </c>
      <c r="Q11" s="83" t="str">
        <f t="shared" si="3"/>
        <v>-</v>
      </c>
      <c r="R11" s="68"/>
      <c r="S11" s="57"/>
      <c r="T11" s="57"/>
      <c r="U11" s="57"/>
    </row>
    <row r="12" spans="1:43" ht="15" customHeight="1" x14ac:dyDescent="0.2">
      <c r="A12" s="91" t="s">
        <v>165</v>
      </c>
      <c r="B12" s="48" t="s">
        <v>228</v>
      </c>
      <c r="C12" s="104">
        <v>34</v>
      </c>
      <c r="D12" s="49" t="s">
        <v>163</v>
      </c>
      <c r="E12" s="8" t="s">
        <v>155</v>
      </c>
      <c r="F12"/>
      <c r="G12" s="46"/>
      <c r="H12" s="162"/>
      <c r="I12" s="163"/>
      <c r="J12" s="79"/>
      <c r="K12" s="74"/>
      <c r="L12" s="79"/>
      <c r="M12" s="75"/>
      <c r="N12" s="73" t="str">
        <f t="shared" si="0"/>
        <v>-</v>
      </c>
      <c r="O12" s="82" t="str">
        <f t="shared" si="1"/>
        <v>-</v>
      </c>
      <c r="P12" s="73" t="str">
        <f t="shared" si="2"/>
        <v>-</v>
      </c>
      <c r="Q12" s="82" t="str">
        <f t="shared" si="3"/>
        <v>-</v>
      </c>
      <c r="R12" s="68"/>
      <c r="S12" s="57"/>
      <c r="T12" s="57"/>
      <c r="U12" s="57"/>
    </row>
    <row r="13" spans="1:43" ht="15" customHeight="1" x14ac:dyDescent="0.25">
      <c r="A13" s="91" t="s">
        <v>166</v>
      </c>
      <c r="B13" s="48" t="s">
        <v>230</v>
      </c>
      <c r="C13" s="61">
        <f ca="1">VLOOKUP($C$5,'P-T Table'!$J$5:$M$11,3,FALSE)</f>
        <v>20.455813953488367</v>
      </c>
      <c r="D13" s="49" t="s">
        <v>164</v>
      </c>
      <c r="E13" s="8" t="s">
        <v>157</v>
      </c>
      <c r="F13"/>
      <c r="G13" s="42" t="s">
        <v>284</v>
      </c>
      <c r="H13" s="160" t="s">
        <v>152</v>
      </c>
      <c r="I13" s="160"/>
      <c r="J13" s="80">
        <f>SUM(J8:J12)</f>
        <v>200</v>
      </c>
      <c r="K13" s="77"/>
      <c r="L13" s="81"/>
      <c r="M13" s="70">
        <f>SUM(M8:M12)</f>
        <v>140</v>
      </c>
      <c r="N13" s="70">
        <f>SUM(N8:N12)</f>
        <v>1680</v>
      </c>
      <c r="O13" s="84">
        <f>SUM(O8:O12)</f>
        <v>1226400</v>
      </c>
      <c r="P13" s="70">
        <f t="shared" ref="P13:Q13" ca="1" si="4">SUM(P8:P12)</f>
        <v>343.84868217054247</v>
      </c>
      <c r="Q13" s="84">
        <f t="shared" ca="1" si="4"/>
        <v>251009.53798449601</v>
      </c>
      <c r="R13" s="57"/>
      <c r="S13" s="57"/>
      <c r="U13" s="57"/>
    </row>
    <row r="14" spans="1:43" ht="15" customHeight="1" x14ac:dyDescent="0.2">
      <c r="A14" s="102" t="s">
        <v>242</v>
      </c>
      <c r="B14" s="51" t="s">
        <v>245</v>
      </c>
      <c r="C14" s="61">
        <f ca="1">C6-C13</f>
        <v>14.544186046511633</v>
      </c>
      <c r="D14" s="49" t="s">
        <v>164</v>
      </c>
      <c r="E14" s="8" t="s">
        <v>156</v>
      </c>
      <c r="F14"/>
      <c r="G14" s="42"/>
      <c r="H14" s="62"/>
      <c r="I14" s="63"/>
      <c r="J14" s="63"/>
      <c r="K14" s="63"/>
      <c r="L14" s="63"/>
      <c r="M14" s="63"/>
      <c r="N14" s="63"/>
      <c r="O14" s="63"/>
      <c r="P14" s="63"/>
      <c r="Q14" s="63"/>
    </row>
    <row r="15" spans="1:43" ht="15" customHeight="1" x14ac:dyDescent="0.2">
      <c r="A15" s="7" t="s">
        <v>167</v>
      </c>
      <c r="B15" s="7"/>
      <c r="C15" s="7"/>
      <c r="D15" s="7"/>
      <c r="E15" s="7"/>
      <c r="F15"/>
      <c r="G15" s="121" t="s">
        <v>281</v>
      </c>
      <c r="H15" s="54" t="s">
        <v>175</v>
      </c>
      <c r="I15" s="54"/>
      <c r="J15" s="54"/>
      <c r="K15" s="54"/>
      <c r="L15" s="54"/>
      <c r="M15" s="54"/>
      <c r="N15" s="54"/>
      <c r="O15" s="54"/>
      <c r="P15" s="54"/>
      <c r="Q15" s="54"/>
    </row>
    <row r="16" spans="1:43" ht="15" customHeight="1" x14ac:dyDescent="0.25">
      <c r="A16" s="91" t="s">
        <v>258</v>
      </c>
      <c r="B16" s="48" t="s">
        <v>212</v>
      </c>
      <c r="C16" s="64">
        <v>0.05</v>
      </c>
      <c r="D16" s="49" t="s">
        <v>168</v>
      </c>
      <c r="E16" s="8" t="s">
        <v>154</v>
      </c>
      <c r="F16"/>
      <c r="G16" s="42" t="s">
        <v>288</v>
      </c>
      <c r="H16" s="87" t="s">
        <v>237</v>
      </c>
      <c r="I16" s="45"/>
      <c r="J16" s="45"/>
      <c r="K16" s="45"/>
      <c r="L16" s="45"/>
      <c r="M16" s="45"/>
      <c r="N16" s="45"/>
      <c r="O16" s="45"/>
      <c r="P16" s="45"/>
      <c r="Q16" s="45"/>
      <c r="R16" s="67"/>
    </row>
    <row r="17" spans="1:22" ht="15" customHeight="1" x14ac:dyDescent="0.2">
      <c r="A17" s="91" t="s">
        <v>160</v>
      </c>
      <c r="B17" s="48" t="s">
        <v>213</v>
      </c>
      <c r="C17" s="65">
        <v>5</v>
      </c>
      <c r="D17" s="49" t="s">
        <v>202</v>
      </c>
      <c r="E17" s="8" t="s">
        <v>154</v>
      </c>
      <c r="F17"/>
      <c r="G17" s="46"/>
      <c r="H17" s="45"/>
      <c r="I17" s="45"/>
      <c r="J17" s="45"/>
      <c r="K17" s="45"/>
      <c r="L17" s="45"/>
      <c r="M17" s="45"/>
      <c r="N17" s="45"/>
      <c r="O17" s="45"/>
      <c r="P17" s="45"/>
      <c r="Q17" s="45"/>
    </row>
    <row r="18" spans="1:22" ht="15" customHeight="1" x14ac:dyDescent="0.25">
      <c r="A18"/>
      <c r="B18"/>
      <c r="C18"/>
      <c r="D18"/>
      <c r="E18"/>
      <c r="F18"/>
      <c r="G18" s="42" t="s">
        <v>289</v>
      </c>
      <c r="H18" s="45"/>
      <c r="I18" s="45"/>
      <c r="J18" s="45"/>
      <c r="K18" s="45"/>
      <c r="L18" s="45"/>
      <c r="M18" s="45"/>
      <c r="N18" s="45"/>
      <c r="O18" s="45"/>
      <c r="P18" s="45"/>
      <c r="Q18" s="45"/>
    </row>
    <row r="19" spans="1:22" ht="15" customHeight="1" x14ac:dyDescent="0.2">
      <c r="A19" s="4" t="s">
        <v>232</v>
      </c>
      <c r="B19" s="4"/>
      <c r="C19" s="4"/>
      <c r="D19" s="4"/>
      <c r="E19" s="4"/>
      <c r="F19"/>
      <c r="G19" s="46"/>
      <c r="H19" s="45"/>
      <c r="I19" s="45"/>
      <c r="J19" s="45"/>
      <c r="K19" s="45"/>
      <c r="L19" s="45"/>
      <c r="M19" s="45"/>
      <c r="N19" s="45"/>
      <c r="O19" s="45"/>
      <c r="P19" s="45"/>
      <c r="Q19" s="45"/>
    </row>
    <row r="20" spans="1:22" ht="15" customHeight="1" x14ac:dyDescent="0.25">
      <c r="A20" s="95" t="s">
        <v>211</v>
      </c>
      <c r="B20" s="95"/>
      <c r="C20" s="95"/>
      <c r="D20" s="95"/>
      <c r="E20" s="95"/>
      <c r="F20"/>
      <c r="G20" s="42" t="s">
        <v>290</v>
      </c>
      <c r="H20" s="45"/>
      <c r="I20" s="45"/>
      <c r="J20" s="45"/>
      <c r="K20" s="45"/>
      <c r="L20" s="45"/>
      <c r="M20" s="45"/>
      <c r="N20" s="45"/>
      <c r="O20" s="45"/>
      <c r="P20" s="45"/>
      <c r="Q20" s="45"/>
    </row>
    <row r="21" spans="1:22" ht="15" customHeight="1" x14ac:dyDescent="0.2">
      <c r="A21" s="91" t="s">
        <v>217</v>
      </c>
      <c r="B21" s="48" t="s">
        <v>234</v>
      </c>
      <c r="C21" s="105">
        <v>0.02</v>
      </c>
      <c r="D21" s="49" t="s">
        <v>169</v>
      </c>
      <c r="E21" s="8" t="s">
        <v>158</v>
      </c>
      <c r="F21"/>
      <c r="G21" s="46"/>
      <c r="H21" s="45"/>
      <c r="I21" s="45"/>
      <c r="J21" s="45"/>
      <c r="K21" s="45"/>
      <c r="L21" s="45"/>
      <c r="M21" s="45"/>
      <c r="N21" s="45"/>
      <c r="O21" s="45"/>
      <c r="P21" s="45"/>
      <c r="Q21" s="45"/>
    </row>
    <row r="22" spans="1:22" ht="15" customHeight="1" x14ac:dyDescent="0.25">
      <c r="A22" s="91" t="s">
        <v>170</v>
      </c>
      <c r="B22" s="48" t="s">
        <v>233</v>
      </c>
      <c r="C22" s="61">
        <f ca="1">C13-C9</f>
        <v>10.233591731266145</v>
      </c>
      <c r="D22" s="49" t="s">
        <v>164</v>
      </c>
      <c r="E22" s="8" t="s">
        <v>247</v>
      </c>
      <c r="G22" s="42" t="s">
        <v>291</v>
      </c>
      <c r="H22" s="45"/>
      <c r="I22" s="45"/>
      <c r="J22" s="45"/>
      <c r="K22" s="45"/>
      <c r="L22" s="45"/>
      <c r="M22" s="45"/>
      <c r="N22" s="45"/>
      <c r="O22" s="45"/>
      <c r="P22" s="45"/>
      <c r="Q22" s="45"/>
      <c r="S22" s="57"/>
      <c r="T22" s="57"/>
      <c r="U22" s="57"/>
    </row>
    <row r="23" spans="1:22" ht="15" customHeight="1" x14ac:dyDescent="0.2">
      <c r="A23" s="7" t="s">
        <v>209</v>
      </c>
      <c r="B23" s="7"/>
      <c r="C23" s="7"/>
      <c r="D23" s="7"/>
      <c r="E23" s="7"/>
      <c r="G23" s="46"/>
      <c r="H23" s="45"/>
      <c r="I23" s="45"/>
      <c r="J23" s="45"/>
      <c r="K23" s="45"/>
      <c r="L23" s="45"/>
      <c r="M23" s="45"/>
      <c r="N23" s="45"/>
      <c r="O23" s="45"/>
      <c r="P23" s="45"/>
      <c r="Q23" s="45"/>
      <c r="S23" s="57"/>
      <c r="T23" s="57"/>
      <c r="U23" s="57"/>
      <c r="V23" s="90"/>
    </row>
    <row r="24" spans="1:22" ht="15" customHeight="1" x14ac:dyDescent="0.2">
      <c r="A24" s="91" t="s">
        <v>184</v>
      </c>
      <c r="B24" s="48" t="s">
        <v>159</v>
      </c>
      <c r="C24" s="47">
        <f>O13</f>
        <v>1226400</v>
      </c>
      <c r="D24" s="49" t="s">
        <v>252</v>
      </c>
      <c r="E24" s="8" t="s">
        <v>216</v>
      </c>
      <c r="H24" s="45"/>
      <c r="I24" s="45"/>
      <c r="J24" s="45"/>
      <c r="K24" s="45"/>
      <c r="L24" s="45"/>
      <c r="M24" s="45"/>
      <c r="N24" s="45"/>
      <c r="O24" s="45"/>
      <c r="P24" s="45"/>
      <c r="Q24" s="45"/>
      <c r="S24" s="57"/>
      <c r="T24" s="57"/>
      <c r="U24" s="57"/>
    </row>
    <row r="25" spans="1:22" ht="15" customHeight="1" x14ac:dyDescent="0.2">
      <c r="A25" s="91" t="s">
        <v>209</v>
      </c>
      <c r="B25" s="51" t="s">
        <v>210</v>
      </c>
      <c r="C25" s="86">
        <f ca="1">Q13</f>
        <v>251009.53798449601</v>
      </c>
      <c r="D25" s="49" t="s">
        <v>252</v>
      </c>
      <c r="E25" s="8" t="s">
        <v>216</v>
      </c>
      <c r="G25" s="4" t="s">
        <v>176</v>
      </c>
      <c r="H25" s="45"/>
      <c r="I25" s="45"/>
      <c r="J25" s="45"/>
      <c r="K25" s="45"/>
      <c r="L25" s="45"/>
      <c r="M25" s="45"/>
      <c r="N25" s="45"/>
      <c r="O25" s="45"/>
      <c r="P25" s="45"/>
      <c r="Q25" s="45"/>
      <c r="S25" s="57"/>
      <c r="T25" s="57"/>
      <c r="U25" s="57"/>
    </row>
    <row r="26" spans="1:22" ht="15" customHeight="1" x14ac:dyDescent="0.2">
      <c r="A26" s="91" t="s">
        <v>172</v>
      </c>
      <c r="B26" s="51" t="s">
        <v>235</v>
      </c>
      <c r="C26" s="66">
        <f ca="1">C25*C16</f>
        <v>12550.476899224801</v>
      </c>
      <c r="D26" s="49" t="s">
        <v>253</v>
      </c>
      <c r="E26" s="8" t="s">
        <v>285</v>
      </c>
      <c r="G26" s="158" t="s">
        <v>227</v>
      </c>
      <c r="H26" s="45"/>
      <c r="I26" s="45"/>
      <c r="J26" s="45"/>
      <c r="K26" s="45"/>
      <c r="L26" s="45"/>
      <c r="M26" s="45"/>
      <c r="N26" s="45"/>
      <c r="O26" s="45"/>
      <c r="P26" s="45"/>
      <c r="Q26" s="45"/>
      <c r="S26" s="57"/>
      <c r="T26" s="57"/>
      <c r="U26" s="57"/>
    </row>
    <row r="27" spans="1:22" ht="15" customHeight="1" x14ac:dyDescent="0.2">
      <c r="A27" s="7" t="s">
        <v>208</v>
      </c>
      <c r="B27" s="7"/>
      <c r="C27" s="7"/>
      <c r="D27" s="7"/>
      <c r="E27" s="7"/>
      <c r="G27" s="165"/>
      <c r="H27" s="45"/>
      <c r="I27" s="45"/>
      <c r="J27" s="45"/>
      <c r="K27" s="45"/>
      <c r="L27" s="45"/>
      <c r="M27" s="45"/>
      <c r="N27" s="45"/>
      <c r="O27" s="45"/>
      <c r="P27" s="45"/>
      <c r="Q27" s="45"/>
      <c r="S27" s="57"/>
      <c r="T27" s="57"/>
      <c r="U27" s="57"/>
    </row>
    <row r="28" spans="1:22" ht="15" customHeight="1" x14ac:dyDescent="0.2">
      <c r="A28" s="91" t="s">
        <v>201</v>
      </c>
      <c r="B28" s="48" t="s">
        <v>214</v>
      </c>
      <c r="C28" s="61">
        <f>N13</f>
        <v>1680</v>
      </c>
      <c r="D28" s="49" t="s">
        <v>206</v>
      </c>
      <c r="E28" s="8" t="s">
        <v>216</v>
      </c>
      <c r="G28" s="161" t="s">
        <v>239</v>
      </c>
      <c r="H28" s="45"/>
      <c r="I28" s="45"/>
      <c r="J28" s="45"/>
      <c r="K28" s="45"/>
      <c r="L28" s="45"/>
      <c r="M28" s="45"/>
      <c r="N28" s="45"/>
      <c r="O28" s="45"/>
      <c r="P28" s="45"/>
      <c r="Q28" s="45"/>
      <c r="S28" s="57"/>
      <c r="T28" s="57"/>
      <c r="U28" s="57"/>
    </row>
    <row r="29" spans="1:22" ht="15" customHeight="1" x14ac:dyDescent="0.2">
      <c r="A29" s="91" t="s">
        <v>208</v>
      </c>
      <c r="B29" s="51" t="s">
        <v>199</v>
      </c>
      <c r="C29" s="61">
        <f ca="1">P13</f>
        <v>343.84868217054247</v>
      </c>
      <c r="D29" s="49" t="s">
        <v>206</v>
      </c>
      <c r="E29" s="8" t="s">
        <v>216</v>
      </c>
      <c r="G29" s="161"/>
      <c r="H29" s="45"/>
      <c r="I29" s="45"/>
      <c r="J29" s="45"/>
      <c r="K29" s="45"/>
      <c r="L29" s="45"/>
      <c r="M29" s="45"/>
      <c r="N29" s="45"/>
      <c r="O29" s="45"/>
      <c r="P29" s="45"/>
      <c r="Q29" s="45"/>
      <c r="S29" s="57"/>
      <c r="T29" s="57"/>
      <c r="U29" s="57"/>
    </row>
    <row r="30" spans="1:22" ht="15" customHeight="1" x14ac:dyDescent="0.2">
      <c r="A30" s="91" t="s">
        <v>171</v>
      </c>
      <c r="B30" s="51" t="s">
        <v>236</v>
      </c>
      <c r="C30" s="66">
        <f ca="1">C29*C17</f>
        <v>1719.2434108527123</v>
      </c>
      <c r="D30" s="49" t="s">
        <v>253</v>
      </c>
      <c r="E30" s="8" t="s">
        <v>286</v>
      </c>
      <c r="G30" s="161"/>
      <c r="H30" s="45"/>
      <c r="I30" s="45"/>
      <c r="J30" s="45"/>
      <c r="K30" s="45"/>
      <c r="L30" s="45"/>
      <c r="M30" s="45"/>
      <c r="N30" s="45"/>
      <c r="O30" s="45"/>
      <c r="P30" s="45"/>
      <c r="Q30" s="45"/>
      <c r="S30" s="57"/>
      <c r="T30" s="57"/>
    </row>
    <row r="31" spans="1:22" ht="15" customHeight="1" x14ac:dyDescent="0.2">
      <c r="A31" s="55"/>
      <c r="B31" s="51"/>
      <c r="C31" s="61"/>
      <c r="D31" s="49"/>
      <c r="E31" s="8"/>
      <c r="G31" s="161" t="s">
        <v>277</v>
      </c>
      <c r="H31" s="45"/>
      <c r="I31" s="45"/>
      <c r="J31" s="45"/>
      <c r="K31" s="45"/>
      <c r="L31" s="45"/>
      <c r="M31" s="45"/>
      <c r="N31" s="45"/>
      <c r="O31" s="45"/>
      <c r="P31" s="45"/>
      <c r="Q31" s="45"/>
      <c r="S31" s="57"/>
      <c r="T31" s="57"/>
      <c r="U31" s="57"/>
    </row>
    <row r="32" spans="1:22" ht="15" customHeight="1" x14ac:dyDescent="0.2">
      <c r="A32" s="4" t="s">
        <v>174</v>
      </c>
      <c r="B32" s="4"/>
      <c r="C32" s="4"/>
      <c r="D32" s="4"/>
      <c r="E32" s="4"/>
      <c r="G32" s="161"/>
      <c r="H32" s="45"/>
      <c r="I32" s="45"/>
      <c r="J32" s="45"/>
      <c r="K32" s="45"/>
      <c r="L32" s="45"/>
      <c r="M32" s="45"/>
      <c r="N32" s="45"/>
      <c r="O32" s="45"/>
      <c r="P32" s="45"/>
      <c r="Q32" s="45"/>
      <c r="S32" s="57"/>
      <c r="T32" s="57"/>
      <c r="U32" s="57"/>
    </row>
    <row r="33" spans="1:19" ht="15" customHeight="1" x14ac:dyDescent="0.2">
      <c r="A33" s="91" t="s">
        <v>7</v>
      </c>
      <c r="B33" s="48" t="s">
        <v>226</v>
      </c>
      <c r="C33" s="66">
        <f ca="1">C26+C30</f>
        <v>14269.720310077513</v>
      </c>
      <c r="D33" s="49" t="s">
        <v>253</v>
      </c>
      <c r="E33" s="8" t="s">
        <v>287</v>
      </c>
      <c r="G33" s="161"/>
      <c r="H33" s="45"/>
      <c r="I33" s="45"/>
      <c r="J33" s="45"/>
      <c r="K33" s="45"/>
      <c r="L33" s="45"/>
      <c r="M33" s="45"/>
      <c r="N33" s="45"/>
      <c r="O33" s="45"/>
      <c r="P33" s="45"/>
      <c r="Q33" s="45"/>
      <c r="S33" s="85"/>
    </row>
    <row r="34" spans="1:19" ht="15" customHeight="1" x14ac:dyDescent="0.2">
      <c r="A34" s="91" t="s">
        <v>34</v>
      </c>
      <c r="B34" s="48" t="s">
        <v>221</v>
      </c>
      <c r="C34" s="66">
        <v>0</v>
      </c>
      <c r="D34" s="49"/>
      <c r="E34" s="124" t="s">
        <v>220</v>
      </c>
      <c r="G34" s="161"/>
      <c r="H34" s="45"/>
      <c r="I34" s="45"/>
      <c r="J34" s="45"/>
      <c r="K34" s="45"/>
      <c r="L34" s="45"/>
      <c r="M34" s="45"/>
      <c r="N34" s="45"/>
      <c r="O34" s="45"/>
      <c r="P34" s="45"/>
      <c r="Q34" s="45"/>
      <c r="S34" s="85"/>
    </row>
    <row r="35" spans="1:19" ht="15" customHeight="1" x14ac:dyDescent="0.2">
      <c r="A35" s="91" t="s">
        <v>37</v>
      </c>
      <c r="B35" s="88" t="s">
        <v>222</v>
      </c>
      <c r="C35" s="61">
        <f ca="1">C34/C33</f>
        <v>0</v>
      </c>
      <c r="D35" s="49" t="s">
        <v>254</v>
      </c>
      <c r="S35" s="85"/>
    </row>
    <row r="36" spans="1:19" ht="15" customHeight="1" x14ac:dyDescent="0.2">
      <c r="S36" s="85"/>
    </row>
    <row r="37" spans="1:19" ht="15" customHeight="1" x14ac:dyDescent="0.2">
      <c r="A37" s="4" t="s">
        <v>175</v>
      </c>
      <c r="B37" s="4"/>
      <c r="C37" s="4"/>
      <c r="D37" s="4"/>
      <c r="E37" s="4"/>
      <c r="S37" s="85"/>
    </row>
    <row r="38" spans="1:19" ht="15" customHeight="1" x14ac:dyDescent="0.2">
      <c r="A38" s="158" t="s">
        <v>296</v>
      </c>
      <c r="B38" s="158"/>
      <c r="C38" s="158"/>
      <c r="D38" s="158"/>
      <c r="E38" s="158"/>
    </row>
    <row r="39" spans="1:19" ht="15" customHeight="1" x14ac:dyDescent="0.2">
      <c r="A39" s="159" t="s">
        <v>207</v>
      </c>
      <c r="B39" s="159"/>
      <c r="C39" s="159"/>
      <c r="D39" s="159"/>
      <c r="E39" s="159"/>
    </row>
    <row r="40" spans="1:19" ht="15" customHeight="1" x14ac:dyDescent="0.2">
      <c r="A40" s="159" t="s">
        <v>215</v>
      </c>
      <c r="B40" s="159"/>
      <c r="C40" s="159"/>
      <c r="D40" s="159"/>
      <c r="E40" s="159"/>
    </row>
    <row r="41" spans="1:19" ht="15" customHeight="1" x14ac:dyDescent="0.2">
      <c r="A41" s="159"/>
      <c r="B41" s="159"/>
      <c r="C41" s="159"/>
      <c r="D41" s="159"/>
      <c r="E41" s="159"/>
    </row>
    <row r="42" spans="1:19" ht="15" customHeight="1" x14ac:dyDescent="0.2"/>
    <row r="43" spans="1:19" ht="15" customHeight="1" x14ac:dyDescent="0.2"/>
    <row r="44" spans="1:19" ht="15" customHeight="1" x14ac:dyDescent="0.2"/>
    <row r="45" spans="1:19" ht="15" customHeight="1" x14ac:dyDescent="0.2"/>
    <row r="46" spans="1:19" ht="15" customHeight="1" x14ac:dyDescent="0.2"/>
    <row r="47" spans="1:19" ht="15" customHeight="1" x14ac:dyDescent="0.2"/>
    <row r="48" spans="1:19"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sheetData>
  <sheetProtection selectLockedCells="1"/>
  <mergeCells count="28">
    <mergeCell ref="A40:E41"/>
    <mergeCell ref="G26:G27"/>
    <mergeCell ref="A1:G1"/>
    <mergeCell ref="C5:D5"/>
    <mergeCell ref="H1:Q1"/>
    <mergeCell ref="H3:Q3"/>
    <mergeCell ref="L4:L5"/>
    <mergeCell ref="M4:M5"/>
    <mergeCell ref="N4:N5"/>
    <mergeCell ref="O4:O5"/>
    <mergeCell ref="K4:K5"/>
    <mergeCell ref="J4:J5"/>
    <mergeCell ref="Q4:Q5"/>
    <mergeCell ref="P4:P5"/>
    <mergeCell ref="H4:I6"/>
    <mergeCell ref="H12:I12"/>
    <mergeCell ref="A2:G2"/>
    <mergeCell ref="H2:Q2"/>
    <mergeCell ref="A38:E38"/>
    <mergeCell ref="A39:E39"/>
    <mergeCell ref="H13:I13"/>
    <mergeCell ref="G28:G30"/>
    <mergeCell ref="H9:I9"/>
    <mergeCell ref="H10:I10"/>
    <mergeCell ref="H11:I11"/>
    <mergeCell ref="H7:I7"/>
    <mergeCell ref="H8:I8"/>
    <mergeCell ref="G31:G34"/>
  </mergeCell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3089" r:id="rId4">
          <objectPr defaultSize="0" autoPict="0" r:id="rId5">
            <anchor moveWithCells="1">
              <from>
                <xdr:col>6</xdr:col>
                <xdr:colOff>828675</xdr:colOff>
                <xdr:row>15</xdr:row>
                <xdr:rowOff>180975</xdr:rowOff>
              </from>
              <to>
                <xdr:col>6</xdr:col>
                <xdr:colOff>1238250</xdr:colOff>
                <xdr:row>17</xdr:row>
                <xdr:rowOff>28575</xdr:rowOff>
              </to>
            </anchor>
          </objectPr>
        </oleObject>
      </mc:Choice>
      <mc:Fallback>
        <oleObject progId="Equation.DSMT4" shapeId="3089" r:id="rId4"/>
      </mc:Fallback>
    </mc:AlternateContent>
    <mc:AlternateContent xmlns:mc="http://schemas.openxmlformats.org/markup-compatibility/2006">
      <mc:Choice Requires="x14">
        <oleObject progId="Equation.DSMT4" shapeId="3090" r:id="rId6">
          <objectPr defaultSize="0" autoPict="0" r:id="rId7">
            <anchor moveWithCells="1">
              <from>
                <xdr:col>6</xdr:col>
                <xdr:colOff>838200</xdr:colOff>
                <xdr:row>18</xdr:row>
                <xdr:rowOff>0</xdr:rowOff>
              </from>
              <to>
                <xdr:col>6</xdr:col>
                <xdr:colOff>1238250</xdr:colOff>
                <xdr:row>19</xdr:row>
                <xdr:rowOff>38100</xdr:rowOff>
              </to>
            </anchor>
          </objectPr>
        </oleObject>
      </mc:Choice>
      <mc:Fallback>
        <oleObject progId="Equation.DSMT4" shapeId="3090" r:id="rId6"/>
      </mc:Fallback>
    </mc:AlternateContent>
    <mc:AlternateContent xmlns:mc="http://schemas.openxmlformats.org/markup-compatibility/2006">
      <mc:Choice Requires="x14">
        <oleObject progId="Equation.DSMT4" shapeId="3091" r:id="rId8">
          <objectPr defaultSize="0" autoPict="0" r:id="rId9">
            <anchor moveWithCells="1">
              <from>
                <xdr:col>6</xdr:col>
                <xdr:colOff>619125</xdr:colOff>
                <xdr:row>20</xdr:row>
                <xdr:rowOff>0</xdr:rowOff>
              </from>
              <to>
                <xdr:col>6</xdr:col>
                <xdr:colOff>1409700</xdr:colOff>
                <xdr:row>21</xdr:row>
                <xdr:rowOff>38100</xdr:rowOff>
              </to>
            </anchor>
          </objectPr>
        </oleObject>
      </mc:Choice>
      <mc:Fallback>
        <oleObject progId="Equation.DSMT4" shapeId="3091" r:id="rId8"/>
      </mc:Fallback>
    </mc:AlternateContent>
    <mc:AlternateContent xmlns:mc="http://schemas.openxmlformats.org/markup-compatibility/2006">
      <mc:Choice Requires="x14">
        <oleObject progId="Equation.DSMT4" shapeId="3092" r:id="rId10">
          <objectPr defaultSize="0" autoPict="0" r:id="rId11">
            <anchor moveWithCells="1">
              <from>
                <xdr:col>6</xdr:col>
                <xdr:colOff>619125</xdr:colOff>
                <xdr:row>21</xdr:row>
                <xdr:rowOff>180975</xdr:rowOff>
              </from>
              <to>
                <xdr:col>6</xdr:col>
                <xdr:colOff>1400175</xdr:colOff>
                <xdr:row>23</xdr:row>
                <xdr:rowOff>28575</xdr:rowOff>
              </to>
            </anchor>
          </objectPr>
        </oleObject>
      </mc:Choice>
      <mc:Fallback>
        <oleObject progId="Equation.DSMT4" shapeId="3092" r:id="rId10"/>
      </mc:Fallback>
    </mc:AlternateContent>
    <mc:AlternateContent xmlns:mc="http://schemas.openxmlformats.org/markup-compatibility/2006">
      <mc:Choice Requires="x14">
        <oleObject progId="Equation.DSMT4" shapeId="3093" r:id="rId12">
          <objectPr defaultSize="0" autoPict="0" r:id="rId13">
            <anchor moveWithCells="1">
              <from>
                <xdr:col>6</xdr:col>
                <xdr:colOff>781050</xdr:colOff>
                <xdr:row>9</xdr:row>
                <xdr:rowOff>0</xdr:rowOff>
              </from>
              <to>
                <xdr:col>6</xdr:col>
                <xdr:colOff>1276350</xdr:colOff>
                <xdr:row>10</xdr:row>
                <xdr:rowOff>38100</xdr:rowOff>
              </to>
            </anchor>
          </objectPr>
        </oleObject>
      </mc:Choice>
      <mc:Fallback>
        <oleObject progId="Equation.DSMT4" shapeId="3093" r:id="rId12"/>
      </mc:Fallback>
    </mc:AlternateContent>
    <mc:AlternateContent xmlns:mc="http://schemas.openxmlformats.org/markup-compatibility/2006">
      <mc:Choice Requires="x14">
        <oleObject progId="Equation.DSMT4" shapeId="3094" r:id="rId14">
          <objectPr defaultSize="0" autoPict="0" r:id="rId15">
            <anchor moveWithCells="1">
              <from>
                <xdr:col>6</xdr:col>
                <xdr:colOff>771525</xdr:colOff>
                <xdr:row>11</xdr:row>
                <xdr:rowOff>0</xdr:rowOff>
              </from>
              <to>
                <xdr:col>6</xdr:col>
                <xdr:colOff>1285875</xdr:colOff>
                <xdr:row>12</xdr:row>
                <xdr:rowOff>38100</xdr:rowOff>
              </to>
            </anchor>
          </objectPr>
        </oleObject>
      </mc:Choice>
      <mc:Fallback>
        <oleObject progId="Equation.DSMT4" shapeId="3094" r:id="rId14"/>
      </mc:Fallback>
    </mc:AlternateContent>
    <mc:AlternateContent xmlns:mc="http://schemas.openxmlformats.org/markup-compatibility/2006">
      <mc:Choice Requires="x14">
        <oleObject progId="Equation.DSMT4" shapeId="3095" r:id="rId16">
          <objectPr defaultSize="0" autoPict="0" r:id="rId17">
            <anchor moveWithCells="1">
              <from>
                <xdr:col>6</xdr:col>
                <xdr:colOff>752475</xdr:colOff>
                <xdr:row>13</xdr:row>
                <xdr:rowOff>9525</xdr:rowOff>
              </from>
              <to>
                <xdr:col>6</xdr:col>
                <xdr:colOff>1362075</xdr:colOff>
                <xdr:row>14</xdr:row>
                <xdr:rowOff>19050</xdr:rowOff>
              </to>
            </anchor>
          </objectPr>
        </oleObject>
      </mc:Choice>
      <mc:Fallback>
        <oleObject progId="Equation.DSMT4" shapeId="3095" r:id="rId16"/>
      </mc:Fallback>
    </mc:AlternateContent>
    <mc:AlternateContent xmlns:mc="http://schemas.openxmlformats.org/markup-compatibility/2006">
      <mc:Choice Requires="x14">
        <oleObject progId="Equation.DSMT4" shapeId="3097" r:id="rId18">
          <objectPr defaultSize="0" autoPict="0" r:id="rId19">
            <anchor moveWithCells="1">
              <from>
                <xdr:col>6</xdr:col>
                <xdr:colOff>828675</xdr:colOff>
                <xdr:row>7</xdr:row>
                <xdr:rowOff>0</xdr:rowOff>
              </from>
              <to>
                <xdr:col>6</xdr:col>
                <xdr:colOff>1285875</xdr:colOff>
                <xdr:row>8</xdr:row>
                <xdr:rowOff>66675</xdr:rowOff>
              </to>
            </anchor>
          </objectPr>
        </oleObject>
      </mc:Choice>
      <mc:Fallback>
        <oleObject progId="Equation.DSMT4" shapeId="3097" r:id="rId18"/>
      </mc:Fallback>
    </mc:AlternateContent>
    <mc:AlternateContent xmlns:mc="http://schemas.openxmlformats.org/markup-compatibility/2006">
      <mc:Choice Requires="x14">
        <oleObject progId="Equation.DSMT4" shapeId="3100" r:id="rId20">
          <objectPr defaultSize="0" autoPict="0" r:id="rId21">
            <anchor moveWithCells="1">
              <from>
                <xdr:col>6</xdr:col>
                <xdr:colOff>752475</xdr:colOff>
                <xdr:row>5</xdr:row>
                <xdr:rowOff>0</xdr:rowOff>
              </from>
              <to>
                <xdr:col>6</xdr:col>
                <xdr:colOff>1295400</xdr:colOff>
                <xdr:row>6</xdr:row>
                <xdr:rowOff>47625</xdr:rowOff>
              </to>
            </anchor>
          </objectPr>
        </oleObject>
      </mc:Choice>
      <mc:Fallback>
        <oleObject progId="Equation.DSMT4" shapeId="3100" r:id="rId20"/>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'P-T Table'!$B$2:$H$2</xm:f>
          </x14:formula1>
          <xm:sqref>C5:D5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view="pageBreakPreview" zoomScale="103" zoomScaleNormal="100" zoomScaleSheetLayoutView="47" workbookViewId="0">
      <selection activeCell="H32" sqref="H32"/>
    </sheetView>
  </sheetViews>
  <sheetFormatPr defaultRowHeight="12.75" x14ac:dyDescent="0.2"/>
  <cols>
    <col min="1" max="4" width="16.6640625" style="117" customWidth="1"/>
    <col min="5" max="5" width="41.6640625" style="117" customWidth="1"/>
    <col min="6" max="6" width="16.1640625" style="117" customWidth="1"/>
    <col min="7" max="7" width="4" style="117" customWidth="1"/>
    <col min="8" max="8" width="23.6640625" style="117" customWidth="1"/>
    <col min="9" max="9" width="6.6640625" style="117" customWidth="1"/>
    <col min="10" max="10" width="10.83203125" style="117" customWidth="1"/>
    <col min="11" max="12" width="10" style="117" customWidth="1"/>
    <col min="13" max="13" width="1.6640625" style="117" customWidth="1"/>
    <col min="14" max="14" width="47" style="117" customWidth="1"/>
    <col min="15" max="27" width="9.33203125" style="117"/>
    <col min="28" max="28" width="33.5" style="117" bestFit="1" customWidth="1"/>
    <col min="29" max="29" width="33.5" style="117" customWidth="1"/>
    <col min="30" max="30" width="25" style="117" bestFit="1" customWidth="1"/>
    <col min="31" max="31" width="27.6640625" style="117" bestFit="1" customWidth="1"/>
    <col min="32" max="32" width="12.6640625" style="117" bestFit="1" customWidth="1"/>
    <col min="33" max="34" width="18.83203125" style="117" bestFit="1" customWidth="1"/>
    <col min="35" max="35" width="15.33203125" style="117" bestFit="1" customWidth="1"/>
    <col min="36" max="36" width="9.33203125" style="117"/>
    <col min="37" max="37" width="12.5" style="117" bestFit="1" customWidth="1"/>
    <col min="38" max="16384" width="9.33203125" style="117"/>
  </cols>
  <sheetData>
    <row r="1" spans="1:43" ht="30" customHeight="1" x14ac:dyDescent="0.2">
      <c r="A1" s="176" t="str">
        <f>"3 - AR No. "&amp;'[1]Database Export'!A3&amp;" - Incentives"</f>
        <v>3 - AR No. 1 - Incentives</v>
      </c>
      <c r="B1" s="177"/>
      <c r="C1" s="177"/>
      <c r="D1" s="177"/>
      <c r="E1" s="177"/>
      <c r="F1" s="178"/>
      <c r="G1" s="178"/>
      <c r="W1" s="179"/>
      <c r="X1" s="179"/>
      <c r="Y1" s="179"/>
      <c r="Z1" s="179"/>
      <c r="AA1" s="179"/>
      <c r="AB1" s="179"/>
      <c r="AC1" s="179"/>
      <c r="AD1" s="179"/>
      <c r="AE1" s="179"/>
      <c r="AF1" s="179"/>
      <c r="AG1" s="179"/>
      <c r="AH1" s="179"/>
      <c r="AI1" s="179"/>
      <c r="AJ1" s="179"/>
      <c r="AK1" s="179"/>
      <c r="AL1" s="179"/>
      <c r="AM1" s="179"/>
      <c r="AN1" s="179"/>
    </row>
    <row r="2" spans="1:43" s="109" customFormat="1" ht="15" customHeight="1" x14ac:dyDescent="0.2">
      <c r="A2" s="180" t="str">
        <f>Narrative!A2</f>
        <v>Suction Pressure Template style 2015</v>
      </c>
      <c r="B2" s="181"/>
      <c r="C2" s="181"/>
      <c r="D2" s="181"/>
      <c r="E2" s="181"/>
      <c r="F2" s="182"/>
      <c r="G2" s="182"/>
      <c r="I2" s="117"/>
      <c r="J2" s="117"/>
      <c r="K2" s="117"/>
      <c r="L2" s="117"/>
      <c r="M2" s="117"/>
      <c r="N2" s="117"/>
      <c r="O2" s="117"/>
      <c r="P2" s="117"/>
      <c r="Q2" s="117"/>
      <c r="R2" s="117"/>
      <c r="S2" s="117"/>
      <c r="T2" s="117"/>
      <c r="U2" s="117"/>
      <c r="V2" s="117"/>
      <c r="W2" s="179"/>
      <c r="X2" s="179"/>
      <c r="Y2" s="179"/>
      <c r="Z2" s="179"/>
      <c r="AA2" s="179"/>
      <c r="AB2" s="179"/>
      <c r="AC2" s="179"/>
      <c r="AD2" s="179"/>
      <c r="AE2" s="179"/>
      <c r="AF2" s="179"/>
      <c r="AG2" s="179"/>
      <c r="AH2" s="179"/>
      <c r="AI2" s="179"/>
      <c r="AJ2" s="179"/>
      <c r="AK2" s="179"/>
      <c r="AL2" s="179"/>
      <c r="AM2" s="179"/>
      <c r="AN2" s="179"/>
      <c r="AO2" s="179"/>
      <c r="AP2" s="117"/>
      <c r="AQ2" s="117"/>
    </row>
    <row r="3" spans="1:43" ht="15" customHeight="1" x14ac:dyDescent="0.2">
      <c r="A3" s="119" t="s">
        <v>297</v>
      </c>
      <c r="B3" s="120"/>
      <c r="C3" s="119"/>
      <c r="D3" s="119"/>
      <c r="E3" s="119"/>
      <c r="H3" s="183"/>
      <c r="W3" s="179"/>
      <c r="X3" s="179"/>
      <c r="Y3" s="179"/>
      <c r="Z3" s="179"/>
      <c r="AA3" s="179"/>
      <c r="AB3" s="179"/>
      <c r="AC3" s="179"/>
      <c r="AD3" s="179"/>
      <c r="AE3" s="179"/>
      <c r="AF3" s="179"/>
      <c r="AG3" s="179"/>
      <c r="AH3" s="179"/>
      <c r="AI3" s="179"/>
      <c r="AJ3" s="179"/>
      <c r="AK3" s="179"/>
      <c r="AL3" s="179"/>
      <c r="AM3" s="179"/>
      <c r="AN3" s="179"/>
      <c r="AO3" s="179"/>
    </row>
    <row r="4" spans="1:43" ht="15" customHeight="1" x14ac:dyDescent="0.2">
      <c r="A4" s="125" t="s">
        <v>34</v>
      </c>
      <c r="C4" s="184">
        <f>Analysis!C34</f>
        <v>0</v>
      </c>
      <c r="G4" s="185" t="s">
        <v>298</v>
      </c>
      <c r="H4" s="185"/>
      <c r="I4" s="185"/>
      <c r="J4" s="185"/>
      <c r="K4" s="185"/>
      <c r="L4" s="185"/>
      <c r="M4" s="185"/>
      <c r="N4" s="185"/>
      <c r="W4" s="186"/>
      <c r="X4" s="179"/>
      <c r="Y4" s="179"/>
      <c r="Z4" s="179"/>
      <c r="AA4" s="179"/>
      <c r="AB4" s="179"/>
      <c r="AC4" s="179"/>
      <c r="AD4" s="179"/>
      <c r="AE4" s="179"/>
      <c r="AF4" s="179"/>
      <c r="AG4" s="179"/>
      <c r="AH4" s="179"/>
      <c r="AI4" s="179"/>
      <c r="AJ4" s="179"/>
      <c r="AK4" s="179"/>
      <c r="AL4" s="179"/>
      <c r="AM4" s="179"/>
      <c r="AN4" s="179"/>
    </row>
    <row r="5" spans="1:43" ht="15" customHeight="1" x14ac:dyDescent="0.2">
      <c r="A5" s="125" t="s">
        <v>299</v>
      </c>
      <c r="C5" s="184">
        <f ca="1">Analysis!C33</f>
        <v>14269.720310077513</v>
      </c>
      <c r="D5" s="49" t="s">
        <v>300</v>
      </c>
      <c r="G5" s="187" t="s">
        <v>301</v>
      </c>
      <c r="H5" s="188" t="s">
        <v>302</v>
      </c>
      <c r="I5" s="189" t="s">
        <v>303</v>
      </c>
      <c r="J5" s="189"/>
      <c r="K5" s="189"/>
      <c r="L5" s="189"/>
      <c r="M5" s="189"/>
      <c r="N5" s="189"/>
      <c r="O5" s="190"/>
      <c r="P5" s="190"/>
      <c r="Q5" s="190"/>
      <c r="R5" s="190"/>
      <c r="S5" s="190"/>
      <c r="T5" s="190"/>
      <c r="U5" s="190"/>
      <c r="V5" s="190"/>
      <c r="W5" s="190"/>
      <c r="X5" s="190"/>
      <c r="Y5" s="190"/>
      <c r="Z5" s="190"/>
      <c r="AA5" s="190"/>
      <c r="AB5" s="190"/>
      <c r="AC5" s="190"/>
      <c r="AD5" s="190"/>
      <c r="AE5" s="190"/>
      <c r="AF5" s="190"/>
      <c r="AG5" s="190"/>
      <c r="AH5" s="190"/>
      <c r="AI5" s="190"/>
      <c r="AJ5" s="190"/>
      <c r="AK5" s="179"/>
      <c r="AL5" s="179"/>
      <c r="AM5" s="179"/>
      <c r="AN5" s="179"/>
    </row>
    <row r="6" spans="1:43" ht="15" customHeight="1" x14ac:dyDescent="0.2">
      <c r="A6" s="125" t="s">
        <v>304</v>
      </c>
      <c r="C6" s="61">
        <f ca="1">C4/C5</f>
        <v>0</v>
      </c>
      <c r="D6" s="49" t="s">
        <v>305</v>
      </c>
      <c r="F6" s="191"/>
      <c r="G6" s="187" t="s">
        <v>301</v>
      </c>
      <c r="H6" s="192" t="s">
        <v>306</v>
      </c>
      <c r="I6" s="189" t="s">
        <v>307</v>
      </c>
      <c r="J6" s="189"/>
      <c r="K6" s="189"/>
      <c r="L6" s="189"/>
      <c r="M6" s="189"/>
      <c r="N6" s="189"/>
      <c r="O6" s="190"/>
      <c r="P6" s="190"/>
      <c r="Q6" s="190"/>
      <c r="R6" s="190"/>
      <c r="S6" s="190"/>
      <c r="T6" s="190"/>
      <c r="U6" s="190"/>
      <c r="V6" s="190"/>
      <c r="W6" s="190"/>
      <c r="X6" s="190"/>
      <c r="Y6" s="190"/>
      <c r="Z6" s="190"/>
      <c r="AA6" s="190"/>
      <c r="AB6" s="190"/>
      <c r="AC6" s="190"/>
      <c r="AD6" s="190"/>
      <c r="AE6" s="190"/>
      <c r="AF6" s="190"/>
      <c r="AG6" s="190"/>
      <c r="AH6" s="190"/>
      <c r="AI6" s="190"/>
      <c r="AJ6" s="190"/>
      <c r="AK6" s="179"/>
      <c r="AL6" s="179"/>
      <c r="AM6" s="179"/>
      <c r="AN6" s="179"/>
    </row>
    <row r="7" spans="1:43" ht="15" customHeight="1" x14ac:dyDescent="0.2">
      <c r="A7" s="193"/>
      <c r="B7" s="118"/>
      <c r="G7" s="187" t="s">
        <v>301</v>
      </c>
      <c r="H7" s="192" t="s">
        <v>308</v>
      </c>
      <c r="I7" s="189" t="s">
        <v>309</v>
      </c>
      <c r="J7" s="189"/>
      <c r="K7" s="189"/>
      <c r="L7" s="189"/>
      <c r="M7" s="189"/>
      <c r="N7" s="189"/>
      <c r="O7" s="190"/>
      <c r="P7" s="190"/>
      <c r="Q7" s="190"/>
      <c r="R7" s="190"/>
      <c r="S7" s="190"/>
      <c r="T7" s="190"/>
      <c r="U7" s="190"/>
      <c r="V7" s="190"/>
      <c r="W7" s="190"/>
      <c r="X7" s="190"/>
      <c r="Y7" s="190"/>
      <c r="Z7" s="190"/>
      <c r="AA7" s="190"/>
      <c r="AB7" s="190"/>
      <c r="AC7" s="190"/>
      <c r="AD7" s="190"/>
      <c r="AE7" s="190"/>
      <c r="AF7" s="190"/>
      <c r="AG7" s="190"/>
      <c r="AH7" s="190"/>
      <c r="AI7" s="190"/>
      <c r="AJ7" s="190"/>
      <c r="AK7" s="179"/>
      <c r="AL7" s="179"/>
      <c r="AM7" s="179"/>
      <c r="AN7" s="179"/>
    </row>
    <row r="8" spans="1:43" ht="15" customHeight="1" x14ac:dyDescent="0.2">
      <c r="A8" s="127" t="s">
        <v>310</v>
      </c>
      <c r="B8" s="127"/>
      <c r="C8" s="127"/>
      <c r="D8" s="127"/>
      <c r="E8" s="127"/>
      <c r="F8" s="109"/>
      <c r="G8" s="130"/>
      <c r="H8" s="130"/>
      <c r="I8" s="130"/>
      <c r="J8" s="130"/>
      <c r="K8" s="130"/>
      <c r="L8" s="130"/>
      <c r="M8" s="130"/>
      <c r="N8" s="130"/>
      <c r="O8" s="194"/>
      <c r="P8" s="194"/>
      <c r="Q8" s="194"/>
      <c r="R8" s="194"/>
      <c r="S8" s="194"/>
      <c r="T8" s="194"/>
      <c r="U8" s="194"/>
      <c r="V8" s="194"/>
      <c r="W8" s="186"/>
      <c r="X8" s="179"/>
      <c r="Y8" s="179"/>
      <c r="Z8" s="179"/>
      <c r="AA8" s="179"/>
      <c r="AB8" s="179"/>
      <c r="AC8" s="179"/>
      <c r="AD8" s="179"/>
      <c r="AE8" s="179"/>
      <c r="AF8" s="179"/>
      <c r="AG8" s="179"/>
      <c r="AH8" s="179"/>
      <c r="AI8" s="179"/>
      <c r="AJ8" s="179"/>
      <c r="AK8" s="179"/>
      <c r="AL8" s="179"/>
      <c r="AM8" s="179"/>
      <c r="AN8" s="179"/>
    </row>
    <row r="9" spans="1:43" ht="15" customHeight="1" x14ac:dyDescent="0.2">
      <c r="A9" s="195" t="s">
        <v>150</v>
      </c>
      <c r="B9" s="196" t="s">
        <v>311</v>
      </c>
      <c r="C9" s="196" t="s">
        <v>312</v>
      </c>
      <c r="D9" s="50" t="s">
        <v>37</v>
      </c>
      <c r="E9" s="197" t="s">
        <v>175</v>
      </c>
      <c r="F9" s="50"/>
      <c r="G9" s="187"/>
      <c r="H9" s="198"/>
      <c r="I9" s="199"/>
      <c r="J9" s="189"/>
      <c r="K9" s="189"/>
      <c r="L9" s="189"/>
      <c r="M9" s="189"/>
      <c r="N9" s="189"/>
      <c r="O9" s="194"/>
      <c r="P9" s="194"/>
      <c r="Q9" s="194"/>
      <c r="R9" s="194"/>
      <c r="S9" s="194"/>
      <c r="T9" s="194"/>
      <c r="U9" s="194"/>
      <c r="V9" s="194"/>
      <c r="W9" s="186"/>
      <c r="X9" s="179"/>
      <c r="Y9" s="179"/>
      <c r="Z9" s="179"/>
      <c r="AA9" s="179"/>
      <c r="AB9" s="179"/>
      <c r="AC9" s="179"/>
      <c r="AD9" s="179"/>
      <c r="AE9" s="179"/>
      <c r="AF9" s="179"/>
      <c r="AG9" s="179"/>
      <c r="AH9" s="179"/>
      <c r="AI9" s="179"/>
      <c r="AJ9" s="179"/>
      <c r="AK9" s="179"/>
      <c r="AL9" s="179"/>
      <c r="AM9" s="179"/>
      <c r="AN9" s="179"/>
    </row>
    <row r="10" spans="1:43" ht="15" customHeight="1" x14ac:dyDescent="0.2">
      <c r="A10" s="200"/>
      <c r="B10" s="200"/>
      <c r="C10" s="200"/>
      <c r="D10" s="200" t="s">
        <v>313</v>
      </c>
      <c r="E10" s="200"/>
      <c r="F10" s="201"/>
      <c r="G10" s="185" t="s">
        <v>314</v>
      </c>
      <c r="H10" s="185"/>
      <c r="I10" s="185"/>
      <c r="J10" s="185"/>
      <c r="K10" s="185"/>
      <c r="L10" s="185"/>
      <c r="M10" s="185"/>
      <c r="N10" s="185"/>
      <c r="O10" s="194"/>
      <c r="P10" s="194"/>
      <c r="Q10" s="194"/>
      <c r="R10" s="194"/>
      <c r="S10" s="194"/>
      <c r="T10" s="194"/>
      <c r="U10" s="194"/>
      <c r="V10" s="194"/>
      <c r="W10" s="186"/>
      <c r="X10" s="179"/>
      <c r="Y10" s="179"/>
      <c r="Z10" s="179"/>
      <c r="AA10" s="179"/>
      <c r="AB10" s="179"/>
      <c r="AC10" s="179"/>
      <c r="AD10" s="179"/>
      <c r="AE10" s="179"/>
      <c r="AF10" s="179"/>
      <c r="AG10" s="179"/>
      <c r="AH10" s="179"/>
      <c r="AI10" s="179"/>
      <c r="AJ10" s="179"/>
      <c r="AK10" s="179"/>
      <c r="AL10" s="179"/>
      <c r="AM10" s="179"/>
      <c r="AN10" s="179"/>
    </row>
    <row r="11" spans="1:43" ht="15" customHeight="1" x14ac:dyDescent="0.2">
      <c r="A11" s="202"/>
      <c r="B11" s="203"/>
      <c r="C11" s="203" t="str">
        <f>IF(A11="","",$C$4-B11)</f>
        <v/>
      </c>
      <c r="D11" s="204" t="str">
        <f>IF(A11="","",C11/$C$5)</f>
        <v/>
      </c>
      <c r="E11" s="205"/>
      <c r="F11" s="206" t="str">
        <f>IF(A11="","&lt;&lt;HIDE ROW","")</f>
        <v>&lt;&lt;HIDE ROW</v>
      </c>
      <c r="G11" s="206"/>
      <c r="H11" s="189" t="s">
        <v>315</v>
      </c>
      <c r="I11" s="189"/>
      <c r="J11" s="189"/>
      <c r="K11" s="189"/>
      <c r="L11" s="189"/>
      <c r="M11" s="189"/>
      <c r="N11" s="189"/>
      <c r="O11" s="194"/>
      <c r="P11" s="194"/>
      <c r="Q11" s="194"/>
      <c r="R11" s="194"/>
      <c r="S11" s="194"/>
      <c r="T11" s="194"/>
      <c r="U11" s="194"/>
      <c r="V11" s="194"/>
      <c r="W11" s="186"/>
      <c r="X11" s="179"/>
      <c r="Y11" s="179"/>
      <c r="Z11" s="179"/>
      <c r="AA11" s="179"/>
      <c r="AB11" s="179"/>
      <c r="AC11" s="179"/>
      <c r="AD11" s="179"/>
      <c r="AE11" s="179"/>
      <c r="AF11" s="179"/>
      <c r="AG11" s="179"/>
      <c r="AH11" s="179"/>
      <c r="AI11" s="179"/>
      <c r="AJ11" s="179"/>
      <c r="AK11" s="179"/>
      <c r="AL11" s="179"/>
      <c r="AM11" s="179"/>
      <c r="AN11" s="179"/>
    </row>
    <row r="12" spans="1:43" ht="15" customHeight="1" x14ac:dyDescent="0.2">
      <c r="A12" s="202"/>
      <c r="B12" s="203"/>
      <c r="C12" s="203" t="str">
        <f>IF(A12="","",C11-B12)</f>
        <v/>
      </c>
      <c r="D12" s="204" t="str">
        <f>IF(A12="","",C12/$C$5)</f>
        <v/>
      </c>
      <c r="E12" s="205"/>
      <c r="F12" s="206" t="str">
        <f t="shared" ref="F12:F15" si="0">IF(A12="","&lt;&lt;HIDE ROW","")</f>
        <v>&lt;&lt;HIDE ROW</v>
      </c>
      <c r="G12" s="206"/>
      <c r="H12" s="189"/>
      <c r="I12" s="189"/>
      <c r="J12" s="189"/>
      <c r="K12" s="189"/>
      <c r="L12" s="189"/>
      <c r="M12" s="189"/>
      <c r="N12" s="189"/>
      <c r="O12" s="194"/>
      <c r="P12" s="194"/>
      <c r="Q12" s="194"/>
      <c r="R12" s="194"/>
      <c r="S12" s="194"/>
      <c r="T12" s="194"/>
      <c r="U12" s="194"/>
      <c r="V12" s="194"/>
      <c r="W12" s="186"/>
      <c r="X12" s="179"/>
      <c r="Y12" s="179"/>
      <c r="Z12" s="179"/>
      <c r="AA12" s="179"/>
      <c r="AB12" s="179"/>
      <c r="AC12" s="179"/>
      <c r="AD12" s="179"/>
      <c r="AE12" s="179"/>
      <c r="AF12" s="179"/>
      <c r="AG12" s="179"/>
      <c r="AH12" s="179"/>
      <c r="AI12" s="179"/>
      <c r="AJ12" s="179"/>
      <c r="AK12" s="179"/>
      <c r="AL12" s="179"/>
      <c r="AM12" s="179"/>
      <c r="AN12" s="179"/>
    </row>
    <row r="13" spans="1:43" ht="15" customHeight="1" x14ac:dyDescent="0.2">
      <c r="A13" s="202"/>
      <c r="B13" s="203"/>
      <c r="C13" s="203" t="str">
        <f>IF(A13="","",C12-B13)</f>
        <v/>
      </c>
      <c r="D13" s="204" t="str">
        <f>IF(A13="","",C13/$C$5)</f>
        <v/>
      </c>
      <c r="E13" s="205"/>
      <c r="F13" s="206" t="str">
        <f t="shared" si="0"/>
        <v>&lt;&lt;HIDE ROW</v>
      </c>
      <c r="G13" s="206"/>
      <c r="H13" s="189"/>
      <c r="I13" s="189"/>
      <c r="J13" s="189"/>
      <c r="K13" s="189"/>
      <c r="L13" s="189"/>
      <c r="M13" s="189"/>
      <c r="N13" s="189"/>
      <c r="O13" s="194"/>
      <c r="P13" s="194"/>
      <c r="Q13" s="194"/>
      <c r="R13" s="194"/>
      <c r="S13" s="194"/>
      <c r="T13" s="194"/>
      <c r="U13" s="194"/>
      <c r="V13" s="194"/>
      <c r="W13" s="186"/>
      <c r="X13" s="179"/>
      <c r="Y13" s="179"/>
      <c r="Z13" s="179"/>
      <c r="AA13" s="179"/>
      <c r="AB13" s="179"/>
      <c r="AC13" s="179"/>
      <c r="AD13" s="179"/>
      <c r="AE13" s="179"/>
      <c r="AF13" s="179"/>
      <c r="AG13" s="179"/>
      <c r="AH13" s="179"/>
      <c r="AI13" s="179"/>
      <c r="AJ13" s="179"/>
      <c r="AK13" s="179"/>
      <c r="AL13" s="179"/>
      <c r="AM13" s="179"/>
      <c r="AN13" s="179"/>
    </row>
    <row r="14" spans="1:43" ht="15" customHeight="1" x14ac:dyDescent="0.2">
      <c r="A14" s="202"/>
      <c r="B14" s="203"/>
      <c r="C14" s="203" t="str">
        <f>IF(A14="","",C13-B14)</f>
        <v/>
      </c>
      <c r="D14" s="204" t="str">
        <f>IF(A14="","",C14/$C$5)</f>
        <v/>
      </c>
      <c r="E14" s="205"/>
      <c r="F14" s="206" t="str">
        <f t="shared" si="0"/>
        <v>&lt;&lt;HIDE ROW</v>
      </c>
      <c r="G14" s="206"/>
      <c r="H14" s="189"/>
      <c r="I14" s="189"/>
      <c r="J14" s="189"/>
      <c r="K14" s="189"/>
      <c r="L14" s="189"/>
      <c r="M14" s="189"/>
      <c r="N14" s="189"/>
      <c r="O14" s="194"/>
      <c r="P14" s="194"/>
      <c r="Q14" s="194"/>
      <c r="R14" s="194"/>
      <c r="S14" s="194"/>
      <c r="T14" s="194"/>
      <c r="U14" s="194"/>
      <c r="V14" s="194"/>
      <c r="W14" s="186"/>
      <c r="X14" s="179"/>
      <c r="Y14" s="179"/>
      <c r="Z14" s="179"/>
      <c r="AA14" s="179"/>
      <c r="AB14" s="179"/>
      <c r="AC14" s="179"/>
      <c r="AD14" s="179"/>
      <c r="AE14" s="179"/>
      <c r="AF14" s="179"/>
      <c r="AG14" s="179"/>
      <c r="AH14" s="179"/>
      <c r="AI14" s="179"/>
      <c r="AJ14" s="179"/>
      <c r="AK14" s="179"/>
      <c r="AL14" s="179"/>
      <c r="AM14" s="179"/>
      <c r="AN14" s="179"/>
    </row>
    <row r="15" spans="1:43" ht="15" customHeight="1" x14ac:dyDescent="0.2">
      <c r="A15" s="202"/>
      <c r="B15" s="203"/>
      <c r="C15" s="203" t="str">
        <f>IF(A15="","",C14-B15)</f>
        <v/>
      </c>
      <c r="D15" s="204" t="str">
        <f>IF(A15="","",C15/$C$5)</f>
        <v/>
      </c>
      <c r="E15" s="205"/>
      <c r="F15" s="206" t="str">
        <f t="shared" si="0"/>
        <v>&lt;&lt;HIDE ROW</v>
      </c>
      <c r="G15" s="206"/>
      <c r="H15" s="189"/>
      <c r="I15" s="189"/>
      <c r="J15" s="189"/>
      <c r="K15" s="189"/>
      <c r="L15" s="189"/>
      <c r="M15" s="189"/>
      <c r="N15" s="189"/>
      <c r="O15" s="194"/>
      <c r="P15" s="194"/>
      <c r="Q15" s="194"/>
      <c r="R15" s="194"/>
      <c r="S15" s="194"/>
      <c r="T15" s="194"/>
      <c r="U15" s="194"/>
      <c r="V15" s="194"/>
      <c r="W15" s="186"/>
      <c r="X15" s="179"/>
      <c r="Y15" s="179"/>
      <c r="Z15" s="179"/>
      <c r="AA15" s="179"/>
      <c r="AB15" s="179"/>
      <c r="AC15" s="179"/>
      <c r="AD15" s="179"/>
      <c r="AE15" s="179"/>
      <c r="AF15" s="179"/>
      <c r="AG15" s="179"/>
      <c r="AH15" s="179"/>
      <c r="AI15" s="179"/>
      <c r="AJ15" s="179"/>
      <c r="AK15" s="179"/>
      <c r="AL15" s="179"/>
      <c r="AM15" s="179"/>
      <c r="AN15" s="179"/>
    </row>
    <row r="16" spans="1:43" ht="15" customHeight="1" x14ac:dyDescent="0.2">
      <c r="A16" s="207" t="s">
        <v>152</v>
      </c>
      <c r="B16" s="208">
        <f>SUM(B11:B15)</f>
        <v>0</v>
      </c>
      <c r="C16" s="208">
        <f>C4-B16</f>
        <v>0</v>
      </c>
      <c r="D16" s="209">
        <f ca="1">IF(C5="","",C16/C5)</f>
        <v>0</v>
      </c>
      <c r="E16" s="210"/>
      <c r="F16" s="206" t="str">
        <f>IF(A12="","&lt;&lt;HIDE ROW","")</f>
        <v>&lt;&lt;HIDE ROW</v>
      </c>
      <c r="G16" s="185" t="s">
        <v>316</v>
      </c>
      <c r="H16" s="185"/>
      <c r="I16" s="185"/>
      <c r="J16" s="185"/>
      <c r="K16" s="185"/>
      <c r="L16" s="185"/>
      <c r="M16" s="185"/>
      <c r="N16" s="185"/>
      <c r="O16" s="194"/>
      <c r="P16" s="194"/>
      <c r="Q16" s="194"/>
      <c r="R16" s="194"/>
      <c r="S16" s="194"/>
      <c r="T16" s="194"/>
      <c r="U16" s="194"/>
      <c r="V16" s="194"/>
      <c r="W16" s="186"/>
      <c r="X16" s="179"/>
      <c r="Y16" s="179"/>
      <c r="Z16" s="179"/>
      <c r="AA16" s="179"/>
      <c r="AB16" s="179"/>
      <c r="AC16" s="179"/>
      <c r="AD16" s="179"/>
      <c r="AE16" s="179"/>
      <c r="AF16" s="179"/>
      <c r="AG16" s="179"/>
      <c r="AH16" s="179"/>
      <c r="AI16" s="179"/>
      <c r="AJ16" s="179"/>
      <c r="AK16" s="179"/>
      <c r="AL16" s="179"/>
      <c r="AM16" s="179"/>
      <c r="AN16" s="179"/>
    </row>
    <row r="17" spans="1:40" ht="15" customHeight="1" x14ac:dyDescent="0.2">
      <c r="A17" s="211"/>
      <c r="B17" s="118"/>
      <c r="G17" s="212" t="s">
        <v>317</v>
      </c>
      <c r="H17" s="212"/>
      <c r="I17" s="212"/>
      <c r="J17" s="212"/>
      <c r="K17" s="212"/>
      <c r="L17" s="212"/>
      <c r="M17" s="212"/>
      <c r="N17" s="212"/>
      <c r="O17" s="194"/>
      <c r="P17" s="194"/>
      <c r="Q17" s="194"/>
      <c r="R17" s="194"/>
      <c r="S17" s="194"/>
      <c r="T17" s="194"/>
      <c r="U17" s="194"/>
      <c r="V17" s="194"/>
      <c r="W17" s="186"/>
      <c r="X17" s="179"/>
      <c r="Y17" s="179"/>
      <c r="Z17" s="179"/>
      <c r="AA17" s="179"/>
      <c r="AB17" s="179"/>
      <c r="AC17" s="179"/>
      <c r="AD17" s="179"/>
      <c r="AE17" s="179"/>
      <c r="AF17" s="179"/>
      <c r="AG17" s="179"/>
      <c r="AH17" s="179"/>
      <c r="AI17" s="179"/>
      <c r="AJ17" s="179"/>
      <c r="AK17" s="179"/>
      <c r="AL17" s="179"/>
      <c r="AM17" s="179"/>
      <c r="AN17" s="179"/>
    </row>
    <row r="18" spans="1:40" ht="15" customHeight="1" x14ac:dyDescent="0.2">
      <c r="A18" s="37"/>
      <c r="B18" s="213"/>
      <c r="C18" s="37"/>
      <c r="D18" s="37"/>
      <c r="E18" s="37"/>
      <c r="F18" s="37"/>
      <c r="G18" s="37"/>
      <c r="H18" s="194"/>
      <c r="I18" s="194"/>
      <c r="J18" s="194"/>
      <c r="K18" s="194"/>
      <c r="L18" s="194"/>
      <c r="M18" s="194"/>
      <c r="N18" s="194"/>
      <c r="O18" s="194"/>
      <c r="P18" s="194"/>
      <c r="Q18" s="194"/>
      <c r="R18" s="194"/>
      <c r="S18" s="194"/>
      <c r="T18" s="194"/>
      <c r="U18" s="194"/>
      <c r="V18" s="194"/>
      <c r="W18" s="186"/>
      <c r="X18" s="179"/>
      <c r="Y18" s="179"/>
      <c r="Z18" s="179"/>
      <c r="AA18" s="179"/>
      <c r="AB18" s="179"/>
      <c r="AC18" s="179"/>
      <c r="AD18" s="179"/>
      <c r="AE18" s="179"/>
      <c r="AF18" s="179"/>
      <c r="AG18" s="179"/>
      <c r="AH18" s="179"/>
      <c r="AI18" s="179"/>
      <c r="AJ18" s="179"/>
      <c r="AK18" s="179"/>
      <c r="AL18" s="179"/>
      <c r="AM18" s="179"/>
      <c r="AN18" s="179"/>
    </row>
    <row r="19" spans="1:40" ht="15" customHeight="1" x14ac:dyDescent="0.2">
      <c r="A19" s="214" t="s">
        <v>318</v>
      </c>
      <c r="B19" s="214"/>
      <c r="C19" s="214"/>
      <c r="D19" s="214"/>
      <c r="E19" s="214"/>
      <c r="F19" s="37"/>
      <c r="G19" s="37"/>
      <c r="H19" s="194"/>
      <c r="I19" s="194"/>
      <c r="J19" s="194"/>
      <c r="K19" s="194"/>
      <c r="L19" s="194"/>
      <c r="M19" s="194"/>
      <c r="N19" s="194"/>
      <c r="O19" s="194"/>
      <c r="P19" s="194"/>
      <c r="Q19" s="194"/>
      <c r="R19" s="194"/>
      <c r="S19" s="194"/>
      <c r="T19" s="194"/>
      <c r="U19" s="194"/>
      <c r="V19" s="194"/>
      <c r="W19" s="186"/>
      <c r="X19" s="179"/>
      <c r="Y19" s="179"/>
      <c r="Z19" s="179"/>
      <c r="AA19" s="179"/>
      <c r="AB19" s="179"/>
      <c r="AC19" s="179"/>
      <c r="AD19" s="179"/>
      <c r="AE19" s="179"/>
      <c r="AF19" s="179"/>
      <c r="AG19" s="179"/>
      <c r="AH19" s="179"/>
      <c r="AI19" s="179"/>
      <c r="AJ19" s="179"/>
      <c r="AK19" s="179"/>
      <c r="AL19" s="179"/>
      <c r="AM19" s="179"/>
      <c r="AN19" s="179"/>
    </row>
    <row r="20" spans="1:40" ht="15" customHeight="1" x14ac:dyDescent="0.2">
      <c r="A20" s="215" t="s">
        <v>319</v>
      </c>
      <c r="B20" s="215"/>
      <c r="C20" s="215"/>
      <c r="D20" s="215"/>
      <c r="E20" s="215"/>
      <c r="F20" s="206" t="s">
        <v>320</v>
      </c>
      <c r="G20" s="216"/>
      <c r="H20" s="216"/>
      <c r="I20" s="216"/>
      <c r="J20" s="216"/>
      <c r="K20" s="216"/>
      <c r="L20" s="194"/>
      <c r="M20" s="194"/>
      <c r="N20" s="194"/>
      <c r="O20" s="194"/>
      <c r="P20" s="194"/>
      <c r="Q20" s="194"/>
      <c r="R20" s="194"/>
      <c r="S20" s="194"/>
      <c r="T20" s="194"/>
      <c r="U20" s="194"/>
      <c r="V20" s="194"/>
      <c r="W20" s="186"/>
      <c r="X20" s="179"/>
      <c r="Y20" s="179"/>
      <c r="Z20" s="179"/>
      <c r="AA20" s="179"/>
      <c r="AB20" s="179"/>
      <c r="AC20" s="179"/>
      <c r="AD20" s="179"/>
      <c r="AE20" s="179"/>
      <c r="AF20" s="179"/>
      <c r="AG20" s="179"/>
      <c r="AH20" s="179"/>
      <c r="AI20" s="179"/>
      <c r="AJ20" s="179"/>
      <c r="AK20" s="179"/>
      <c r="AL20" s="179"/>
      <c r="AM20" s="179"/>
      <c r="AN20" s="179"/>
    </row>
    <row r="21" spans="1:40" ht="15" customHeight="1" x14ac:dyDescent="0.2">
      <c r="A21" s="217" t="s">
        <v>321</v>
      </c>
      <c r="B21" s="217"/>
      <c r="C21" s="217"/>
      <c r="D21" s="217"/>
      <c r="E21" s="217"/>
      <c r="F21" s="217" t="s">
        <v>322</v>
      </c>
      <c r="G21" s="217"/>
      <c r="H21" s="217"/>
      <c r="I21" s="217"/>
      <c r="J21" s="217"/>
      <c r="K21" s="217"/>
      <c r="L21" s="194"/>
      <c r="M21" s="194"/>
      <c r="N21" s="194"/>
      <c r="O21" s="194"/>
      <c r="P21" s="194"/>
      <c r="Q21" s="194"/>
      <c r="R21" s="194"/>
      <c r="S21" s="194"/>
      <c r="T21" s="194"/>
      <c r="U21" s="194"/>
      <c r="V21" s="194"/>
      <c r="W21" s="186"/>
      <c r="X21" s="179"/>
      <c r="Y21" s="179"/>
      <c r="Z21" s="179"/>
      <c r="AA21" s="179"/>
      <c r="AB21" s="179"/>
      <c r="AC21" s="179"/>
      <c r="AD21" s="179"/>
      <c r="AE21" s="179"/>
      <c r="AF21" s="179"/>
      <c r="AG21" s="179"/>
      <c r="AH21" s="179"/>
      <c r="AI21" s="179"/>
      <c r="AJ21" s="179"/>
      <c r="AK21" s="179"/>
      <c r="AL21" s="179"/>
      <c r="AM21" s="179"/>
      <c r="AN21" s="179"/>
    </row>
    <row r="22" spans="1:40" ht="15" customHeight="1" x14ac:dyDescent="0.2">
      <c r="A22" s="217"/>
      <c r="B22" s="217"/>
      <c r="C22" s="217"/>
      <c r="D22" s="217"/>
      <c r="E22" s="217"/>
      <c r="F22" s="217"/>
      <c r="G22" s="217"/>
      <c r="H22" s="217"/>
      <c r="I22" s="217"/>
      <c r="J22" s="217"/>
      <c r="K22" s="217"/>
      <c r="L22" s="194"/>
      <c r="M22" s="194"/>
      <c r="N22" s="194"/>
      <c r="O22" s="194"/>
      <c r="P22" s="194"/>
      <c r="Q22" s="194"/>
      <c r="R22" s="194"/>
      <c r="S22" s="194"/>
      <c r="T22" s="194"/>
      <c r="U22" s="194"/>
      <c r="V22" s="194"/>
      <c r="W22" s="186"/>
      <c r="X22" s="179"/>
      <c r="Y22" s="179"/>
      <c r="Z22" s="179"/>
      <c r="AA22" s="179"/>
      <c r="AB22" s="179"/>
      <c r="AC22" s="179"/>
      <c r="AD22" s="179"/>
      <c r="AE22" s="179"/>
      <c r="AF22" s="179"/>
      <c r="AG22" s="179"/>
      <c r="AH22" s="179"/>
      <c r="AI22" s="179"/>
      <c r="AJ22" s="179"/>
      <c r="AK22" s="179"/>
      <c r="AL22" s="179"/>
      <c r="AM22" s="179"/>
      <c r="AN22" s="179"/>
    </row>
    <row r="23" spans="1:40" ht="15" customHeight="1" x14ac:dyDescent="0.2">
      <c r="A23" s="217" t="s">
        <v>323</v>
      </c>
      <c r="B23" s="217"/>
      <c r="C23" s="217"/>
      <c r="D23" s="217"/>
      <c r="E23" s="217"/>
      <c r="F23" s="217"/>
      <c r="G23" s="217"/>
      <c r="H23" s="217"/>
      <c r="I23" s="217"/>
      <c r="J23" s="217"/>
      <c r="K23" s="217"/>
      <c r="L23" s="194"/>
      <c r="M23" s="194"/>
      <c r="N23" s="194"/>
      <c r="O23" s="194"/>
      <c r="P23" s="194"/>
      <c r="Q23" s="194"/>
      <c r="R23" s="194"/>
      <c r="S23" s="194"/>
      <c r="T23" s="194"/>
      <c r="U23" s="194"/>
      <c r="V23" s="194"/>
      <c r="W23" s="186"/>
      <c r="X23" s="179"/>
      <c r="Y23" s="179"/>
      <c r="Z23" s="179"/>
      <c r="AA23" s="179"/>
      <c r="AB23" s="179"/>
      <c r="AC23" s="179"/>
      <c r="AD23" s="179"/>
      <c r="AE23" s="179"/>
      <c r="AF23" s="179"/>
      <c r="AG23" s="179"/>
      <c r="AH23" s="179"/>
      <c r="AI23" s="179"/>
      <c r="AJ23" s="179"/>
      <c r="AK23" s="179"/>
      <c r="AL23" s="179"/>
      <c r="AM23" s="179"/>
      <c r="AN23" s="179"/>
    </row>
    <row r="24" spans="1:40" ht="15" customHeight="1" x14ac:dyDescent="0.2">
      <c r="A24" s="217"/>
      <c r="B24" s="217"/>
      <c r="C24" s="217"/>
      <c r="D24" s="217"/>
      <c r="E24" s="217"/>
      <c r="F24" s="37"/>
      <c r="G24" s="37"/>
      <c r="H24" s="194"/>
      <c r="I24" s="194"/>
      <c r="J24" s="194"/>
      <c r="K24" s="194"/>
      <c r="L24" s="194"/>
      <c r="M24" s="194"/>
      <c r="N24" s="194"/>
      <c r="O24" s="194"/>
      <c r="P24" s="194"/>
      <c r="Q24" s="194"/>
      <c r="R24" s="194"/>
      <c r="S24" s="194"/>
      <c r="T24" s="194"/>
      <c r="U24" s="194"/>
      <c r="V24" s="194"/>
      <c r="W24" s="186"/>
      <c r="X24" s="179"/>
      <c r="Y24" s="179"/>
      <c r="Z24" s="179"/>
      <c r="AA24" s="179"/>
      <c r="AB24" s="179"/>
      <c r="AC24" s="179"/>
      <c r="AD24" s="179"/>
      <c r="AE24" s="179"/>
      <c r="AF24" s="179"/>
      <c r="AG24" s="179"/>
      <c r="AH24" s="179"/>
      <c r="AI24" s="179"/>
      <c r="AJ24" s="179"/>
      <c r="AK24" s="179"/>
      <c r="AL24" s="179"/>
      <c r="AM24" s="179"/>
      <c r="AN24" s="179"/>
    </row>
    <row r="25" spans="1:40" ht="15" customHeight="1" x14ac:dyDescent="0.2">
      <c r="A25" s="37"/>
      <c r="B25" s="213"/>
      <c r="C25" s="37"/>
      <c r="D25" s="37"/>
      <c r="E25" s="37"/>
      <c r="F25" s="37"/>
      <c r="G25" s="37"/>
      <c r="H25" s="194"/>
      <c r="I25" s="194"/>
      <c r="J25" s="194"/>
      <c r="K25" s="194"/>
      <c r="L25" s="194"/>
      <c r="M25" s="194"/>
      <c r="N25" s="194"/>
      <c r="O25" s="194"/>
      <c r="P25" s="194"/>
      <c r="Q25" s="194"/>
      <c r="R25" s="194"/>
      <c r="S25" s="194"/>
      <c r="T25" s="194"/>
      <c r="U25" s="194"/>
      <c r="V25" s="194"/>
      <c r="W25" s="186"/>
      <c r="X25" s="179"/>
      <c r="Y25" s="179"/>
      <c r="Z25" s="179"/>
      <c r="AA25" s="179"/>
      <c r="AB25" s="179"/>
      <c r="AC25" s="179"/>
      <c r="AD25" s="179"/>
      <c r="AE25" s="179"/>
      <c r="AF25" s="179"/>
      <c r="AG25" s="179"/>
      <c r="AH25" s="179"/>
      <c r="AI25" s="179"/>
      <c r="AJ25" s="179"/>
      <c r="AK25" s="179"/>
      <c r="AL25" s="179"/>
      <c r="AM25" s="179"/>
      <c r="AN25" s="179"/>
    </row>
    <row r="26" spans="1:40" ht="15" customHeight="1" x14ac:dyDescent="0.2">
      <c r="A26" s="37"/>
      <c r="B26" s="213"/>
      <c r="C26" s="37"/>
      <c r="D26" s="37"/>
      <c r="E26" s="37"/>
      <c r="F26" s="37"/>
      <c r="G26" s="37"/>
      <c r="H26" s="194"/>
      <c r="I26" s="194"/>
      <c r="J26" s="194"/>
      <c r="K26" s="194"/>
      <c r="L26" s="194"/>
      <c r="M26" s="194"/>
      <c r="N26" s="194"/>
      <c r="O26" s="194"/>
      <c r="P26" s="194"/>
      <c r="Q26" s="194"/>
      <c r="R26" s="194"/>
      <c r="S26" s="194"/>
      <c r="T26" s="194"/>
      <c r="U26" s="194"/>
      <c r="V26" s="194"/>
      <c r="W26" s="186"/>
      <c r="X26" s="179"/>
      <c r="Y26" s="179"/>
      <c r="Z26" s="179"/>
      <c r="AA26" s="179"/>
      <c r="AB26" s="179"/>
      <c r="AC26" s="179"/>
      <c r="AD26" s="179"/>
      <c r="AE26" s="179"/>
      <c r="AF26" s="179"/>
      <c r="AG26" s="179"/>
      <c r="AH26" s="179"/>
      <c r="AI26" s="179"/>
      <c r="AJ26" s="179"/>
      <c r="AK26" s="179"/>
      <c r="AL26" s="179"/>
      <c r="AM26" s="179"/>
      <c r="AN26" s="179"/>
    </row>
    <row r="27" spans="1:40" ht="15" customHeight="1" x14ac:dyDescent="0.2">
      <c r="A27" s="214" t="s">
        <v>324</v>
      </c>
      <c r="B27" s="214"/>
      <c r="C27" s="214"/>
      <c r="D27" s="214"/>
      <c r="E27" s="214"/>
      <c r="F27" s="206" t="s">
        <v>325</v>
      </c>
      <c r="G27" s="218"/>
      <c r="H27" s="194"/>
      <c r="I27" s="194"/>
      <c r="J27" s="194"/>
      <c r="K27" s="194"/>
      <c r="L27" s="194"/>
      <c r="M27" s="194"/>
      <c r="N27" s="194"/>
      <c r="O27" s="194"/>
      <c r="P27" s="194"/>
      <c r="Q27" s="194"/>
      <c r="R27" s="194"/>
      <c r="S27" s="194"/>
      <c r="T27" s="194"/>
      <c r="U27" s="194"/>
      <c r="V27" s="194"/>
      <c r="W27" s="186"/>
      <c r="X27" s="179"/>
      <c r="Y27" s="179"/>
      <c r="Z27" s="179"/>
      <c r="AA27" s="179"/>
      <c r="AB27" s="179"/>
      <c r="AC27" s="179"/>
      <c r="AD27" s="179"/>
      <c r="AE27" s="179"/>
      <c r="AF27" s="179"/>
      <c r="AG27" s="179"/>
      <c r="AH27" s="179"/>
      <c r="AI27" s="179"/>
      <c r="AJ27" s="179"/>
      <c r="AK27" s="179"/>
      <c r="AL27" s="179"/>
      <c r="AM27" s="179"/>
      <c r="AN27" s="179"/>
    </row>
    <row r="28" spans="1:40" ht="15" customHeight="1" x14ac:dyDescent="0.2">
      <c r="A28" s="219" t="s">
        <v>326</v>
      </c>
      <c r="B28" s="219"/>
      <c r="C28" s="219"/>
      <c r="D28" s="219"/>
      <c r="E28" s="219"/>
      <c r="F28" s="218"/>
      <c r="G28" s="218"/>
      <c r="H28" s="194"/>
      <c r="I28" s="194"/>
      <c r="J28" s="194"/>
      <c r="K28" s="194"/>
      <c r="L28" s="194"/>
      <c r="M28" s="194"/>
      <c r="N28" s="194"/>
      <c r="O28" s="194"/>
      <c r="P28" s="194"/>
      <c r="Q28" s="194"/>
      <c r="R28" s="194"/>
      <c r="S28" s="194"/>
      <c r="T28" s="194"/>
      <c r="U28" s="194"/>
      <c r="V28" s="194"/>
      <c r="W28" s="186"/>
      <c r="X28" s="179"/>
      <c r="Y28" s="179"/>
      <c r="Z28" s="179"/>
      <c r="AA28" s="179"/>
      <c r="AB28" s="179"/>
      <c r="AC28" s="179"/>
      <c r="AD28" s="179"/>
      <c r="AE28" s="179"/>
      <c r="AF28" s="179"/>
      <c r="AG28" s="179"/>
      <c r="AH28" s="179"/>
      <c r="AI28" s="179"/>
      <c r="AJ28" s="179"/>
      <c r="AK28" s="179"/>
      <c r="AL28" s="179"/>
      <c r="AM28" s="179"/>
      <c r="AN28" s="179"/>
    </row>
    <row r="29" spans="1:40" ht="15" customHeight="1" x14ac:dyDescent="0.2">
      <c r="A29" s="220"/>
      <c r="B29" s="220"/>
      <c r="C29" s="220"/>
      <c r="D29" s="220"/>
      <c r="E29" s="220"/>
      <c r="F29" s="218"/>
      <c r="G29" s="218"/>
      <c r="H29" s="194"/>
      <c r="I29" s="194"/>
      <c r="J29" s="194"/>
      <c r="K29" s="194"/>
      <c r="L29" s="194"/>
      <c r="M29" s="194"/>
      <c r="N29" s="194"/>
      <c r="O29" s="194"/>
      <c r="P29" s="194"/>
      <c r="Q29" s="194"/>
      <c r="R29" s="194"/>
      <c r="S29" s="194"/>
      <c r="T29" s="194"/>
      <c r="U29" s="194"/>
      <c r="V29" s="194"/>
      <c r="W29" s="186"/>
      <c r="X29" s="179"/>
      <c r="Y29" s="179"/>
      <c r="Z29" s="179"/>
      <c r="AA29" s="179"/>
      <c r="AB29" s="179"/>
      <c r="AC29" s="179"/>
      <c r="AD29" s="179"/>
      <c r="AE29" s="179"/>
      <c r="AF29" s="179"/>
      <c r="AG29" s="179"/>
      <c r="AH29" s="179"/>
      <c r="AI29" s="179"/>
      <c r="AJ29" s="179"/>
      <c r="AK29" s="179"/>
      <c r="AL29" s="179"/>
      <c r="AM29" s="179"/>
      <c r="AN29" s="179"/>
    </row>
    <row r="30" spans="1:40" ht="15" customHeight="1" x14ac:dyDescent="0.2">
      <c r="A30" s="220"/>
      <c r="B30" s="220"/>
      <c r="C30" s="220"/>
      <c r="D30" s="220"/>
      <c r="E30" s="220"/>
      <c r="F30" s="218"/>
      <c r="G30" s="218"/>
      <c r="H30" s="194"/>
      <c r="I30" s="194"/>
      <c r="J30" s="194"/>
      <c r="K30" s="194"/>
      <c r="L30" s="194"/>
      <c r="M30" s="194"/>
      <c r="N30" s="194"/>
      <c r="O30" s="194"/>
      <c r="P30" s="194"/>
      <c r="Q30" s="194"/>
      <c r="R30" s="194"/>
      <c r="S30" s="194"/>
      <c r="T30" s="194"/>
      <c r="U30" s="194"/>
      <c r="V30" s="194"/>
      <c r="W30" s="186"/>
      <c r="X30" s="179"/>
      <c r="Y30" s="179"/>
      <c r="Z30" s="179"/>
      <c r="AA30" s="179"/>
      <c r="AB30" s="179"/>
      <c r="AC30" s="179"/>
      <c r="AD30" s="179"/>
      <c r="AE30" s="179"/>
      <c r="AF30" s="179"/>
      <c r="AG30" s="179"/>
      <c r="AH30" s="179"/>
      <c r="AI30" s="179"/>
      <c r="AJ30" s="179"/>
      <c r="AK30" s="179"/>
      <c r="AL30" s="179"/>
      <c r="AM30" s="179"/>
      <c r="AN30" s="179"/>
    </row>
    <row r="31" spans="1:40" ht="15" customHeight="1" x14ac:dyDescent="0.2">
      <c r="A31" s="220"/>
      <c r="B31" s="220"/>
      <c r="C31" s="220"/>
      <c r="D31" s="220"/>
      <c r="E31" s="220"/>
      <c r="F31" s="218"/>
      <c r="G31" s="218"/>
      <c r="H31" s="194"/>
      <c r="I31" s="194"/>
      <c r="J31" s="194"/>
      <c r="K31" s="194"/>
      <c r="L31" s="194"/>
      <c r="M31" s="194"/>
      <c r="N31" s="194"/>
      <c r="O31" s="194"/>
      <c r="P31" s="194"/>
      <c r="Q31" s="194"/>
      <c r="R31" s="194"/>
      <c r="S31" s="194"/>
      <c r="T31" s="194"/>
      <c r="U31" s="194"/>
      <c r="V31" s="194"/>
      <c r="W31" s="186"/>
      <c r="X31" s="179"/>
      <c r="Y31" s="179"/>
      <c r="Z31" s="179"/>
      <c r="AA31" s="179"/>
      <c r="AB31" s="179"/>
      <c r="AC31" s="179"/>
      <c r="AD31" s="179"/>
      <c r="AE31" s="179"/>
      <c r="AF31" s="179"/>
      <c r="AG31" s="179"/>
      <c r="AH31" s="179"/>
      <c r="AI31" s="179"/>
      <c r="AJ31" s="179"/>
      <c r="AK31" s="179"/>
      <c r="AL31" s="179"/>
      <c r="AM31" s="179"/>
      <c r="AN31" s="179"/>
    </row>
    <row r="32" spans="1:40" ht="15" customHeight="1" x14ac:dyDescent="0.2">
      <c r="A32" s="220"/>
      <c r="B32" s="220"/>
      <c r="C32" s="220"/>
      <c r="D32" s="220"/>
      <c r="E32" s="220"/>
      <c r="F32" s="218"/>
      <c r="G32" s="218"/>
      <c r="H32" s="194"/>
      <c r="I32" s="194"/>
      <c r="J32" s="194"/>
      <c r="K32" s="194"/>
      <c r="L32" s="194"/>
      <c r="M32" s="194"/>
      <c r="N32" s="194"/>
      <c r="O32" s="194"/>
      <c r="P32" s="194"/>
      <c r="Q32" s="194"/>
      <c r="R32" s="194"/>
      <c r="S32" s="194"/>
      <c r="T32" s="194"/>
      <c r="U32" s="194"/>
      <c r="V32" s="194"/>
      <c r="W32" s="186"/>
      <c r="X32" s="179"/>
      <c r="Y32" s="179"/>
      <c r="Z32" s="179"/>
      <c r="AA32" s="179"/>
      <c r="AB32" s="179"/>
      <c r="AC32" s="179"/>
      <c r="AD32" s="179"/>
      <c r="AE32" s="179"/>
      <c r="AF32" s="179"/>
      <c r="AG32" s="179"/>
      <c r="AH32" s="179"/>
      <c r="AI32" s="179"/>
      <c r="AJ32" s="179"/>
      <c r="AK32" s="179"/>
      <c r="AL32" s="179"/>
      <c r="AM32" s="179"/>
      <c r="AN32" s="179"/>
    </row>
    <row r="33" spans="1:40" ht="15" customHeight="1" x14ac:dyDescent="0.2">
      <c r="A33" s="220"/>
      <c r="B33" s="220"/>
      <c r="C33" s="220"/>
      <c r="D33" s="220"/>
      <c r="E33" s="220"/>
      <c r="F33" s="218"/>
      <c r="G33" s="218"/>
      <c r="H33" s="194"/>
      <c r="I33" s="194"/>
      <c r="J33" s="194"/>
      <c r="K33" s="194"/>
      <c r="L33" s="194"/>
      <c r="M33" s="194"/>
      <c r="N33" s="194"/>
      <c r="O33" s="194"/>
      <c r="P33" s="194"/>
      <c r="Q33" s="194"/>
      <c r="R33" s="194"/>
      <c r="S33" s="194"/>
      <c r="T33" s="194"/>
      <c r="U33" s="194"/>
      <c r="V33" s="194"/>
      <c r="W33" s="186"/>
      <c r="X33" s="179"/>
      <c r="Y33" s="179"/>
      <c r="Z33" s="179"/>
      <c r="AA33" s="179"/>
      <c r="AB33" s="179"/>
      <c r="AC33" s="179"/>
      <c r="AD33" s="179"/>
      <c r="AE33" s="179"/>
      <c r="AF33" s="179"/>
      <c r="AG33" s="179"/>
      <c r="AH33" s="179"/>
      <c r="AI33" s="179"/>
      <c r="AJ33" s="179"/>
      <c r="AK33" s="179"/>
      <c r="AL33" s="179"/>
      <c r="AM33" s="179"/>
      <c r="AN33" s="179"/>
    </row>
    <row r="34" spans="1:40" ht="15" customHeight="1" x14ac:dyDescent="0.2">
      <c r="A34" s="220"/>
      <c r="B34" s="220"/>
      <c r="C34" s="220"/>
      <c r="D34" s="220"/>
      <c r="E34" s="220"/>
      <c r="F34" s="218"/>
      <c r="G34" s="218"/>
      <c r="H34" s="194"/>
      <c r="I34" s="194"/>
      <c r="J34" s="194"/>
      <c r="K34" s="194"/>
      <c r="L34" s="194"/>
      <c r="M34" s="194"/>
      <c r="N34" s="194"/>
      <c r="O34" s="194"/>
      <c r="P34" s="194"/>
      <c r="Q34" s="194"/>
      <c r="R34" s="194"/>
      <c r="S34" s="194"/>
      <c r="T34" s="194"/>
      <c r="U34" s="194"/>
      <c r="V34" s="194"/>
      <c r="W34" s="186"/>
      <c r="X34" s="179"/>
      <c r="Y34" s="179"/>
      <c r="Z34" s="179"/>
      <c r="AA34" s="179"/>
      <c r="AB34" s="179"/>
      <c r="AC34" s="179"/>
      <c r="AD34" s="179"/>
      <c r="AE34" s="179"/>
      <c r="AF34" s="179"/>
      <c r="AG34" s="179"/>
      <c r="AH34" s="179"/>
      <c r="AI34" s="179"/>
      <c r="AJ34" s="179"/>
      <c r="AK34" s="179"/>
      <c r="AL34" s="179"/>
      <c r="AM34" s="179"/>
      <c r="AN34" s="179"/>
    </row>
    <row r="35" spans="1:40" ht="15" customHeight="1" x14ac:dyDescent="0.2">
      <c r="A35" s="220"/>
      <c r="B35" s="220"/>
      <c r="C35" s="220"/>
      <c r="D35" s="220"/>
      <c r="E35" s="220"/>
      <c r="F35" s="218"/>
      <c r="G35" s="193"/>
      <c r="H35" s="194"/>
      <c r="I35" s="194"/>
      <c r="J35" s="194"/>
      <c r="K35" s="194"/>
      <c r="L35" s="194"/>
      <c r="M35" s="194"/>
      <c r="N35" s="194"/>
      <c r="O35" s="194"/>
      <c r="P35" s="194"/>
      <c r="Q35" s="194"/>
      <c r="R35" s="194"/>
      <c r="S35" s="194"/>
      <c r="T35" s="194"/>
      <c r="U35" s="194"/>
      <c r="V35" s="194"/>
      <c r="W35" s="186"/>
      <c r="X35" s="179"/>
      <c r="Y35" s="179"/>
      <c r="Z35" s="179"/>
      <c r="AA35" s="179"/>
      <c r="AB35" s="179"/>
      <c r="AC35" s="179"/>
      <c r="AD35" s="179"/>
      <c r="AE35" s="179"/>
      <c r="AF35" s="179"/>
      <c r="AG35" s="179"/>
      <c r="AH35" s="179"/>
      <c r="AI35" s="179"/>
      <c r="AJ35" s="179"/>
      <c r="AK35" s="179"/>
      <c r="AL35" s="179"/>
      <c r="AM35" s="179"/>
      <c r="AN35" s="179"/>
    </row>
    <row r="36" spans="1:40" ht="15" customHeight="1" x14ac:dyDescent="0.3">
      <c r="A36" s="221"/>
      <c r="B36" s="222"/>
      <c r="C36" s="223"/>
      <c r="D36" s="224"/>
      <c r="E36" s="193"/>
      <c r="F36" s="193"/>
      <c r="G36" s="37"/>
      <c r="H36" s="225"/>
      <c r="I36" s="186"/>
      <c r="J36" s="186"/>
      <c r="K36" s="186"/>
      <c r="L36" s="186"/>
      <c r="M36" s="186"/>
      <c r="N36" s="186"/>
      <c r="O36" s="194"/>
      <c r="P36" s="194"/>
      <c r="Q36" s="194"/>
      <c r="R36" s="194"/>
      <c r="S36" s="194"/>
      <c r="T36" s="194"/>
      <c r="U36" s="194"/>
      <c r="V36" s="194"/>
      <c r="W36" s="186"/>
      <c r="X36" s="179"/>
      <c r="Y36" s="179"/>
      <c r="Z36" s="179"/>
      <c r="AA36" s="179"/>
      <c r="AB36" s="179"/>
      <c r="AC36" s="179"/>
      <c r="AD36" s="179"/>
      <c r="AE36" s="179"/>
      <c r="AF36" s="179"/>
      <c r="AG36" s="179"/>
      <c r="AH36" s="179"/>
      <c r="AI36" s="179"/>
      <c r="AJ36" s="179"/>
      <c r="AK36" s="179"/>
      <c r="AL36" s="179"/>
      <c r="AM36" s="179"/>
      <c r="AN36" s="179"/>
    </row>
    <row r="37" spans="1:40" ht="15" customHeight="1" x14ac:dyDescent="0.3">
      <c r="A37" s="214" t="s">
        <v>327</v>
      </c>
      <c r="B37" s="214"/>
      <c r="C37" s="214"/>
      <c r="D37" s="214"/>
      <c r="E37" s="214"/>
      <c r="F37" s="206" t="s">
        <v>325</v>
      </c>
      <c r="G37" s="218"/>
      <c r="H37" s="226"/>
      <c r="I37" s="186"/>
      <c r="J37" s="186"/>
      <c r="K37" s="186"/>
      <c r="L37" s="186"/>
      <c r="M37" s="186"/>
      <c r="N37" s="186"/>
      <c r="O37" s="186"/>
      <c r="P37" s="186"/>
      <c r="Q37" s="186"/>
      <c r="R37" s="186"/>
      <c r="S37" s="186"/>
      <c r="T37" s="186"/>
      <c r="U37" s="186"/>
      <c r="V37" s="186"/>
      <c r="W37" s="186"/>
      <c r="X37" s="179"/>
      <c r="Y37" s="179"/>
      <c r="Z37" s="179"/>
      <c r="AA37" s="179"/>
      <c r="AB37" s="179"/>
      <c r="AC37" s="179"/>
      <c r="AD37" s="179"/>
      <c r="AE37" s="179"/>
      <c r="AF37" s="179"/>
      <c r="AG37" s="179"/>
      <c r="AH37" s="179"/>
      <c r="AI37" s="179"/>
      <c r="AJ37" s="179"/>
      <c r="AK37" s="179"/>
      <c r="AL37" s="179"/>
      <c r="AM37" s="179"/>
      <c r="AN37" s="179"/>
    </row>
    <row r="38" spans="1:40" ht="15" customHeight="1" x14ac:dyDescent="0.2">
      <c r="A38" s="219" t="s">
        <v>328</v>
      </c>
      <c r="B38" s="219"/>
      <c r="C38" s="219"/>
      <c r="D38" s="219"/>
      <c r="E38" s="219"/>
      <c r="F38" s="218"/>
      <c r="G38" s="218"/>
      <c r="H38" s="194"/>
      <c r="I38" s="194"/>
      <c r="J38" s="194"/>
      <c r="K38" s="194"/>
      <c r="L38" s="194"/>
      <c r="M38" s="194"/>
      <c r="N38" s="194"/>
      <c r="O38" s="186"/>
      <c r="P38" s="186"/>
      <c r="Q38" s="186"/>
      <c r="R38" s="186"/>
      <c r="S38" s="186"/>
      <c r="T38" s="186"/>
      <c r="U38" s="186"/>
      <c r="V38" s="186"/>
      <c r="W38" s="186"/>
      <c r="X38" s="179"/>
      <c r="Y38" s="179"/>
      <c r="Z38" s="179"/>
      <c r="AA38" s="179"/>
      <c r="AB38" s="179"/>
      <c r="AC38" s="179"/>
      <c r="AD38" s="179"/>
      <c r="AE38" s="179"/>
      <c r="AF38" s="179"/>
      <c r="AG38" s="179"/>
      <c r="AH38" s="179"/>
      <c r="AI38" s="179"/>
      <c r="AJ38" s="179"/>
      <c r="AK38" s="179"/>
      <c r="AL38" s="179"/>
      <c r="AM38" s="179"/>
      <c r="AN38" s="179"/>
    </row>
    <row r="39" spans="1:40" ht="15" customHeight="1" x14ac:dyDescent="0.2">
      <c r="A39" s="220"/>
      <c r="B39" s="220"/>
      <c r="C39" s="220"/>
      <c r="D39" s="220"/>
      <c r="E39" s="220"/>
      <c r="F39" s="218"/>
      <c r="G39" s="218"/>
      <c r="H39" s="194"/>
      <c r="I39" s="194"/>
      <c r="J39" s="194"/>
      <c r="K39" s="194"/>
      <c r="L39" s="194"/>
      <c r="M39" s="194"/>
      <c r="N39" s="194"/>
      <c r="O39" s="194"/>
      <c r="P39" s="194"/>
      <c r="Q39" s="194"/>
      <c r="R39" s="194"/>
      <c r="S39" s="194"/>
      <c r="T39" s="194"/>
      <c r="U39" s="194"/>
      <c r="V39" s="194"/>
      <c r="W39" s="186"/>
      <c r="X39" s="179"/>
      <c r="Y39" s="179"/>
      <c r="Z39" s="179"/>
      <c r="AA39" s="179"/>
      <c r="AB39" s="179"/>
      <c r="AC39" s="179"/>
      <c r="AD39" s="179"/>
      <c r="AE39" s="179"/>
      <c r="AF39" s="179"/>
      <c r="AG39" s="179"/>
      <c r="AH39" s="179"/>
      <c r="AI39" s="179"/>
      <c r="AJ39" s="179"/>
      <c r="AK39" s="179"/>
      <c r="AL39" s="179"/>
      <c r="AM39" s="179"/>
      <c r="AN39" s="179"/>
    </row>
    <row r="40" spans="1:40" ht="15" customHeight="1" x14ac:dyDescent="0.2">
      <c r="A40" s="220"/>
      <c r="B40" s="220"/>
      <c r="C40" s="220"/>
      <c r="D40" s="220"/>
      <c r="E40" s="220"/>
      <c r="F40" s="218"/>
      <c r="H40" s="194"/>
      <c r="I40" s="194"/>
      <c r="J40" s="194"/>
      <c r="K40" s="194"/>
      <c r="L40" s="194"/>
      <c r="M40" s="194"/>
      <c r="N40" s="194"/>
      <c r="O40" s="194"/>
      <c r="P40" s="194"/>
      <c r="Q40" s="194"/>
      <c r="R40" s="194"/>
      <c r="S40" s="194"/>
      <c r="T40" s="194"/>
      <c r="U40" s="194"/>
      <c r="V40" s="194"/>
      <c r="W40" s="186"/>
      <c r="X40" s="179"/>
      <c r="Y40" s="179"/>
      <c r="Z40" s="179"/>
      <c r="AA40" s="179"/>
      <c r="AB40" s="179"/>
      <c r="AC40" s="179"/>
      <c r="AD40" s="179"/>
      <c r="AE40" s="179"/>
      <c r="AF40" s="179"/>
      <c r="AG40" s="179"/>
      <c r="AH40" s="179"/>
      <c r="AI40" s="179"/>
      <c r="AJ40" s="179"/>
      <c r="AK40" s="179"/>
      <c r="AL40" s="179"/>
      <c r="AM40" s="179"/>
      <c r="AN40" s="179"/>
    </row>
    <row r="41" spans="1:40" ht="12.75" customHeight="1" x14ac:dyDescent="0.2">
      <c r="A41" s="221"/>
      <c r="G41" s="37"/>
      <c r="H41" s="194"/>
      <c r="I41" s="194"/>
      <c r="J41" s="194"/>
      <c r="K41" s="194"/>
      <c r="L41" s="194"/>
      <c r="M41" s="194"/>
      <c r="N41" s="194"/>
      <c r="O41" s="194"/>
      <c r="P41" s="194"/>
      <c r="Q41" s="194"/>
      <c r="R41" s="194"/>
      <c r="S41" s="194"/>
      <c r="T41" s="194"/>
      <c r="U41" s="194"/>
      <c r="V41" s="194"/>
      <c r="W41" s="186"/>
      <c r="X41" s="179"/>
      <c r="Y41" s="179"/>
      <c r="Z41" s="179"/>
      <c r="AA41" s="179"/>
      <c r="AB41" s="179"/>
      <c r="AC41" s="179"/>
      <c r="AD41" s="179"/>
      <c r="AE41" s="179"/>
      <c r="AF41" s="179"/>
      <c r="AG41" s="179"/>
      <c r="AH41" s="179"/>
      <c r="AI41" s="179"/>
      <c r="AJ41" s="179"/>
      <c r="AK41" s="179"/>
      <c r="AL41" s="179"/>
      <c r="AM41" s="179"/>
      <c r="AN41" s="179"/>
    </row>
    <row r="42" spans="1:40" ht="15" customHeight="1" x14ac:dyDescent="0.2">
      <c r="A42" s="214" t="s">
        <v>329</v>
      </c>
      <c r="B42" s="214"/>
      <c r="C42" s="214"/>
      <c r="D42" s="214"/>
      <c r="E42" s="214"/>
      <c r="F42" s="206" t="s">
        <v>325</v>
      </c>
      <c r="G42" s="218"/>
      <c r="H42" s="194"/>
      <c r="I42" s="194"/>
      <c r="J42" s="194"/>
      <c r="K42" s="194"/>
      <c r="L42" s="194"/>
      <c r="M42" s="194"/>
      <c r="N42" s="194"/>
      <c r="O42" s="194"/>
      <c r="P42" s="194"/>
      <c r="Q42" s="194"/>
      <c r="R42" s="194"/>
      <c r="S42" s="194"/>
      <c r="T42" s="194"/>
      <c r="U42" s="194"/>
      <c r="V42" s="194"/>
      <c r="W42" s="186"/>
      <c r="X42" s="179"/>
      <c r="Y42" s="179"/>
      <c r="Z42" s="179"/>
      <c r="AA42" s="179"/>
      <c r="AB42" s="179"/>
      <c r="AC42" s="179"/>
      <c r="AD42" s="179"/>
      <c r="AE42" s="179"/>
      <c r="AF42" s="179"/>
      <c r="AG42" s="179"/>
      <c r="AH42" s="179"/>
      <c r="AI42" s="179"/>
      <c r="AJ42" s="179"/>
      <c r="AK42" s="179"/>
      <c r="AL42" s="179"/>
      <c r="AM42" s="179"/>
      <c r="AN42" s="179"/>
    </row>
    <row r="43" spans="1:40" ht="15" customHeight="1" x14ac:dyDescent="0.2">
      <c r="A43" s="219" t="s">
        <v>330</v>
      </c>
      <c r="B43" s="219"/>
      <c r="C43" s="219"/>
      <c r="D43" s="219"/>
      <c r="E43" s="219"/>
      <c r="F43" s="218"/>
      <c r="G43" s="218"/>
      <c r="H43" s="194"/>
      <c r="I43" s="194"/>
      <c r="J43" s="194"/>
      <c r="K43" s="194"/>
      <c r="L43" s="194"/>
      <c r="M43" s="194"/>
      <c r="N43" s="194"/>
      <c r="O43" s="194"/>
      <c r="P43" s="194"/>
      <c r="Q43" s="194"/>
      <c r="R43" s="194"/>
      <c r="S43" s="194"/>
      <c r="T43" s="194"/>
      <c r="U43" s="194"/>
      <c r="V43" s="194"/>
      <c r="W43" s="186"/>
      <c r="X43" s="179"/>
      <c r="Y43" s="179"/>
      <c r="Z43" s="179"/>
      <c r="AA43" s="179"/>
      <c r="AB43" s="179"/>
      <c r="AC43" s="179"/>
      <c r="AD43" s="179"/>
      <c r="AE43" s="179"/>
      <c r="AF43" s="179"/>
      <c r="AG43" s="179"/>
      <c r="AH43" s="179"/>
      <c r="AI43" s="179"/>
      <c r="AJ43" s="179"/>
      <c r="AK43" s="179"/>
      <c r="AL43" s="179"/>
      <c r="AM43" s="179"/>
      <c r="AN43" s="179"/>
    </row>
    <row r="44" spans="1:40" ht="15" customHeight="1" x14ac:dyDescent="0.2">
      <c r="A44" s="220"/>
      <c r="B44" s="220"/>
      <c r="C44" s="220"/>
      <c r="D44" s="220"/>
      <c r="E44" s="220"/>
      <c r="F44" s="218"/>
      <c r="G44" s="218"/>
      <c r="H44" s="194"/>
      <c r="I44" s="194"/>
      <c r="J44" s="194"/>
      <c r="K44" s="194"/>
      <c r="L44" s="194"/>
      <c r="M44" s="194"/>
      <c r="N44" s="194"/>
      <c r="O44" s="194"/>
      <c r="P44" s="194"/>
      <c r="Q44" s="194"/>
      <c r="R44" s="194"/>
      <c r="S44" s="194"/>
      <c r="T44" s="194"/>
      <c r="U44" s="194"/>
      <c r="V44" s="194"/>
      <c r="W44" s="186"/>
      <c r="X44" s="179"/>
      <c r="Y44" s="179"/>
      <c r="Z44" s="179"/>
      <c r="AA44" s="179"/>
      <c r="AB44" s="179"/>
      <c r="AC44" s="179"/>
      <c r="AD44" s="179"/>
      <c r="AE44" s="179"/>
      <c r="AF44" s="179"/>
      <c r="AG44" s="179"/>
      <c r="AH44" s="179"/>
      <c r="AI44" s="179"/>
      <c r="AJ44" s="179"/>
      <c r="AK44" s="179"/>
      <c r="AL44" s="179"/>
      <c r="AM44" s="179"/>
      <c r="AN44" s="179"/>
    </row>
    <row r="45" spans="1:40" ht="15" customHeight="1" x14ac:dyDescent="0.2">
      <c r="A45" s="220"/>
      <c r="B45" s="220"/>
      <c r="C45" s="220"/>
      <c r="D45" s="220"/>
      <c r="E45" s="220"/>
      <c r="F45" s="218"/>
      <c r="H45" s="194"/>
      <c r="I45" s="194"/>
      <c r="J45" s="194"/>
      <c r="K45" s="194"/>
      <c r="L45" s="194"/>
      <c r="M45" s="194"/>
      <c r="N45" s="194"/>
      <c r="O45" s="194"/>
      <c r="P45" s="194"/>
      <c r="Q45" s="194"/>
      <c r="R45" s="194"/>
      <c r="S45" s="194"/>
      <c r="T45" s="194"/>
      <c r="U45" s="194"/>
      <c r="V45" s="194"/>
      <c r="W45" s="186"/>
      <c r="X45" s="179"/>
      <c r="Y45" s="179"/>
      <c r="Z45" s="179"/>
      <c r="AA45" s="179"/>
      <c r="AB45" s="179"/>
      <c r="AC45" s="179"/>
      <c r="AD45" s="179"/>
      <c r="AE45" s="179"/>
      <c r="AF45" s="179"/>
      <c r="AG45" s="179"/>
      <c r="AH45" s="179"/>
      <c r="AI45" s="179"/>
      <c r="AJ45" s="179"/>
      <c r="AK45" s="179"/>
      <c r="AL45" s="179"/>
      <c r="AM45" s="179"/>
      <c r="AN45" s="179"/>
    </row>
    <row r="46" spans="1:40" ht="15" customHeight="1" x14ac:dyDescent="0.2">
      <c r="A46" s="221"/>
      <c r="G46" s="37"/>
      <c r="H46" s="194"/>
      <c r="I46" s="194"/>
      <c r="J46" s="194"/>
      <c r="K46" s="194"/>
      <c r="L46" s="194"/>
      <c r="M46" s="194"/>
      <c r="N46" s="194"/>
      <c r="O46" s="194"/>
      <c r="P46" s="194"/>
      <c r="Q46" s="194"/>
      <c r="R46" s="194"/>
      <c r="S46" s="194"/>
      <c r="T46" s="194"/>
      <c r="U46" s="194"/>
      <c r="V46" s="194"/>
      <c r="W46" s="186"/>
      <c r="X46" s="179"/>
      <c r="Y46" s="179"/>
      <c r="Z46" s="179"/>
      <c r="AA46" s="179"/>
      <c r="AB46" s="179"/>
      <c r="AC46" s="179"/>
      <c r="AD46" s="179"/>
      <c r="AE46" s="179"/>
      <c r="AF46" s="179"/>
      <c r="AG46" s="179"/>
      <c r="AH46" s="179"/>
      <c r="AI46" s="179"/>
      <c r="AJ46" s="179"/>
      <c r="AK46" s="179"/>
      <c r="AL46" s="179"/>
      <c r="AM46" s="179"/>
      <c r="AN46" s="179"/>
    </row>
    <row r="47" spans="1:40" ht="15" customHeight="1" x14ac:dyDescent="0.2">
      <c r="A47" s="214" t="s">
        <v>331</v>
      </c>
      <c r="B47" s="214"/>
      <c r="C47" s="214"/>
      <c r="D47" s="214"/>
      <c r="E47" s="214"/>
      <c r="F47" s="206" t="s">
        <v>325</v>
      </c>
      <c r="G47" s="218"/>
      <c r="H47" s="194"/>
      <c r="I47" s="194"/>
      <c r="J47" s="194"/>
      <c r="K47" s="194"/>
      <c r="L47" s="194"/>
      <c r="M47" s="194"/>
      <c r="N47" s="194"/>
      <c r="O47" s="194"/>
      <c r="P47" s="194"/>
      <c r="Q47" s="194"/>
      <c r="R47" s="194"/>
      <c r="S47" s="194"/>
      <c r="T47" s="194"/>
      <c r="U47" s="194"/>
      <c r="V47" s="194"/>
      <c r="W47" s="186"/>
      <c r="X47" s="179"/>
      <c r="Y47" s="179"/>
      <c r="Z47" s="179"/>
      <c r="AA47" s="179"/>
      <c r="AB47" s="179"/>
      <c r="AC47" s="179"/>
      <c r="AD47" s="179"/>
      <c r="AE47" s="179"/>
      <c r="AF47" s="179"/>
      <c r="AG47" s="179"/>
      <c r="AH47" s="179"/>
      <c r="AI47" s="179"/>
      <c r="AJ47" s="179"/>
      <c r="AK47" s="179"/>
      <c r="AL47" s="179"/>
      <c r="AM47" s="179"/>
      <c r="AN47" s="179"/>
    </row>
    <row r="48" spans="1:40" ht="15" customHeight="1" x14ac:dyDescent="0.2">
      <c r="A48" s="219" t="s">
        <v>332</v>
      </c>
      <c r="B48" s="219"/>
      <c r="C48" s="219"/>
      <c r="D48" s="219"/>
      <c r="E48" s="219"/>
      <c r="F48" s="218"/>
      <c r="G48" s="218"/>
      <c r="H48" s="194"/>
      <c r="I48" s="194"/>
      <c r="J48" s="194"/>
      <c r="K48" s="194"/>
      <c r="L48" s="194"/>
      <c r="M48" s="194"/>
      <c r="N48" s="194"/>
      <c r="O48" s="194"/>
      <c r="P48" s="194"/>
      <c r="Q48" s="194"/>
      <c r="R48" s="194"/>
      <c r="S48" s="194"/>
      <c r="T48" s="194"/>
      <c r="U48" s="194"/>
      <c r="V48" s="194"/>
      <c r="W48" s="186"/>
      <c r="X48" s="179"/>
      <c r="Y48" s="179"/>
      <c r="Z48" s="179"/>
      <c r="AA48" s="179"/>
      <c r="AB48" s="179"/>
      <c r="AC48" s="179"/>
      <c r="AD48" s="179"/>
      <c r="AE48" s="179"/>
      <c r="AF48" s="179"/>
      <c r="AG48" s="179"/>
      <c r="AH48" s="179"/>
      <c r="AI48" s="179"/>
      <c r="AJ48" s="179"/>
      <c r="AK48" s="179"/>
      <c r="AL48" s="179"/>
      <c r="AM48" s="179"/>
      <c r="AN48" s="179"/>
    </row>
    <row r="49" spans="1:40" ht="15" customHeight="1" x14ac:dyDescent="0.2">
      <c r="A49" s="220"/>
      <c r="B49" s="220"/>
      <c r="C49" s="220"/>
      <c r="D49" s="220"/>
      <c r="E49" s="220"/>
      <c r="F49" s="218"/>
      <c r="G49" s="218"/>
      <c r="H49" s="194"/>
      <c r="I49" s="194"/>
      <c r="J49" s="194"/>
      <c r="K49" s="194"/>
      <c r="L49" s="194"/>
      <c r="M49" s="194"/>
      <c r="N49" s="194"/>
      <c r="O49" s="194"/>
      <c r="P49" s="194"/>
      <c r="Q49" s="194"/>
      <c r="R49" s="194"/>
      <c r="S49" s="194"/>
      <c r="T49" s="194"/>
      <c r="U49" s="194"/>
      <c r="V49" s="194"/>
      <c r="W49" s="186"/>
      <c r="X49" s="179"/>
      <c r="Y49" s="179"/>
      <c r="Z49" s="179"/>
      <c r="AA49" s="179"/>
      <c r="AB49" s="179"/>
      <c r="AC49" s="179"/>
      <c r="AD49" s="179"/>
      <c r="AE49" s="179"/>
      <c r="AF49" s="179"/>
      <c r="AG49" s="179"/>
      <c r="AH49" s="179"/>
      <c r="AI49" s="179"/>
      <c r="AJ49" s="179"/>
      <c r="AK49" s="179"/>
      <c r="AL49" s="179"/>
      <c r="AM49" s="179"/>
      <c r="AN49" s="179"/>
    </row>
    <row r="50" spans="1:40" ht="15" customHeight="1" x14ac:dyDescent="0.2">
      <c r="A50" s="220"/>
      <c r="B50" s="220"/>
      <c r="C50" s="220"/>
      <c r="D50" s="220"/>
      <c r="E50" s="220"/>
      <c r="F50" s="218"/>
      <c r="G50" s="218"/>
      <c r="H50" s="194"/>
      <c r="I50" s="194"/>
      <c r="J50" s="194"/>
      <c r="K50" s="194"/>
      <c r="L50" s="194"/>
      <c r="M50" s="194"/>
      <c r="N50" s="194"/>
      <c r="O50" s="194"/>
      <c r="P50" s="194"/>
      <c r="Q50" s="194"/>
      <c r="R50" s="194"/>
      <c r="S50" s="194"/>
      <c r="T50" s="194"/>
      <c r="U50" s="194"/>
      <c r="V50" s="194"/>
      <c r="W50" s="186"/>
      <c r="X50" s="179"/>
      <c r="Y50" s="179"/>
      <c r="Z50" s="179"/>
      <c r="AA50" s="179"/>
      <c r="AB50" s="179"/>
      <c r="AC50" s="179"/>
      <c r="AD50" s="179"/>
      <c r="AE50" s="179"/>
      <c r="AF50" s="179"/>
      <c r="AG50" s="179"/>
      <c r="AH50" s="179"/>
      <c r="AI50" s="179"/>
      <c r="AJ50" s="179"/>
      <c r="AK50" s="179"/>
      <c r="AL50" s="179"/>
      <c r="AM50" s="179"/>
      <c r="AN50" s="179"/>
    </row>
    <row r="51" spans="1:40" ht="15" customHeight="1" x14ac:dyDescent="0.2">
      <c r="A51" s="220"/>
      <c r="B51" s="220"/>
      <c r="C51" s="220"/>
      <c r="D51" s="220"/>
      <c r="E51" s="220"/>
      <c r="F51" s="218"/>
      <c r="G51" s="218"/>
      <c r="H51" s="194"/>
      <c r="I51" s="194"/>
      <c r="J51" s="194"/>
      <c r="K51" s="194"/>
      <c r="L51" s="194"/>
      <c r="M51" s="194"/>
      <c r="N51" s="194"/>
      <c r="O51" s="194"/>
      <c r="P51" s="194"/>
      <c r="Q51" s="194"/>
      <c r="R51" s="194"/>
      <c r="S51" s="194"/>
      <c r="T51" s="194"/>
      <c r="U51" s="194"/>
      <c r="V51" s="194"/>
      <c r="W51" s="186"/>
      <c r="X51" s="179"/>
      <c r="Y51" s="179"/>
      <c r="Z51" s="179"/>
      <c r="AA51" s="179"/>
      <c r="AB51" s="179"/>
      <c r="AC51" s="179"/>
      <c r="AD51" s="179"/>
      <c r="AE51" s="179"/>
      <c r="AF51" s="179"/>
      <c r="AG51" s="179"/>
      <c r="AH51" s="179"/>
      <c r="AI51" s="179"/>
      <c r="AJ51" s="179"/>
      <c r="AK51" s="179"/>
      <c r="AL51" s="179"/>
      <c r="AM51" s="179"/>
      <c r="AN51" s="179"/>
    </row>
    <row r="52" spans="1:40" ht="15" customHeight="1" x14ac:dyDescent="0.2">
      <c r="A52" s="220"/>
      <c r="B52" s="220"/>
      <c r="C52" s="220"/>
      <c r="D52" s="220"/>
      <c r="E52" s="220"/>
      <c r="F52" s="218"/>
      <c r="H52" s="194"/>
      <c r="I52" s="194"/>
      <c r="J52" s="194"/>
      <c r="K52" s="194"/>
      <c r="L52" s="194"/>
      <c r="M52" s="194"/>
      <c r="N52" s="194"/>
      <c r="O52" s="194"/>
      <c r="P52" s="194"/>
      <c r="Q52" s="194"/>
      <c r="R52" s="194"/>
      <c r="S52" s="194"/>
      <c r="T52" s="194"/>
      <c r="U52" s="194"/>
      <c r="V52" s="194"/>
      <c r="W52" s="186"/>
      <c r="X52" s="179"/>
      <c r="Y52" s="179"/>
      <c r="Z52" s="179"/>
      <c r="AA52" s="179"/>
      <c r="AB52" s="179"/>
      <c r="AC52" s="179"/>
      <c r="AD52" s="179"/>
      <c r="AE52" s="179"/>
      <c r="AF52" s="179"/>
      <c r="AG52" s="179"/>
      <c r="AH52" s="179"/>
      <c r="AI52" s="179"/>
      <c r="AJ52" s="179"/>
      <c r="AK52" s="179"/>
      <c r="AL52" s="179"/>
      <c r="AM52" s="179"/>
      <c r="AN52" s="179"/>
    </row>
    <row r="53" spans="1:40" ht="15" customHeight="1" x14ac:dyDescent="0.2">
      <c r="A53" s="193"/>
      <c r="H53" s="194"/>
      <c r="I53" s="194"/>
      <c r="J53" s="194"/>
      <c r="K53" s="194"/>
      <c r="L53" s="194"/>
      <c r="M53" s="194"/>
      <c r="N53" s="194"/>
      <c r="O53" s="194"/>
      <c r="P53" s="194"/>
      <c r="Q53" s="194"/>
      <c r="R53" s="194"/>
      <c r="S53" s="194"/>
      <c r="T53" s="194"/>
      <c r="U53" s="194"/>
      <c r="V53" s="194"/>
      <c r="W53" s="186"/>
      <c r="X53" s="179"/>
      <c r="Y53" s="179"/>
      <c r="Z53" s="179"/>
      <c r="AA53" s="179"/>
      <c r="AB53" s="179"/>
      <c r="AC53" s="179"/>
      <c r="AD53" s="179"/>
      <c r="AE53" s="179"/>
      <c r="AF53" s="179"/>
      <c r="AG53" s="179"/>
      <c r="AH53" s="179"/>
      <c r="AI53" s="179"/>
      <c r="AJ53" s="179"/>
      <c r="AK53" s="179"/>
      <c r="AL53" s="179"/>
      <c r="AM53" s="179"/>
      <c r="AN53" s="179"/>
    </row>
    <row r="54" spans="1:40" ht="15" customHeight="1" x14ac:dyDescent="0.2">
      <c r="A54" s="193"/>
      <c r="H54" s="194"/>
      <c r="I54" s="194"/>
      <c r="J54" s="194"/>
      <c r="K54" s="194"/>
      <c r="L54" s="194"/>
      <c r="M54" s="194"/>
      <c r="N54" s="194"/>
      <c r="O54" s="194"/>
      <c r="P54" s="194"/>
      <c r="Q54" s="194"/>
      <c r="R54" s="194"/>
      <c r="S54" s="194"/>
      <c r="T54" s="194"/>
      <c r="U54" s="194"/>
      <c r="V54" s="194"/>
      <c r="W54" s="186"/>
      <c r="X54" s="179"/>
      <c r="Y54" s="179"/>
      <c r="Z54" s="179"/>
      <c r="AA54" s="179"/>
      <c r="AB54" s="179"/>
      <c r="AC54" s="179"/>
      <c r="AD54" s="179"/>
      <c r="AE54" s="179"/>
      <c r="AF54" s="179"/>
      <c r="AG54" s="179"/>
      <c r="AH54" s="179"/>
      <c r="AI54" s="179"/>
      <c r="AJ54" s="179"/>
      <c r="AK54" s="179"/>
      <c r="AL54" s="179"/>
      <c r="AM54" s="179"/>
      <c r="AN54" s="179"/>
    </row>
    <row r="55" spans="1:40" ht="15" customHeight="1" x14ac:dyDescent="0.2">
      <c r="A55" s="193"/>
      <c r="H55" s="194"/>
      <c r="I55" s="194"/>
      <c r="J55" s="194"/>
      <c r="K55" s="194"/>
      <c r="L55" s="194"/>
      <c r="M55" s="194"/>
      <c r="N55" s="194"/>
      <c r="O55" s="194"/>
      <c r="P55" s="194"/>
      <c r="Q55" s="194"/>
      <c r="R55" s="194"/>
      <c r="S55" s="194"/>
      <c r="T55" s="194"/>
      <c r="U55" s="194"/>
      <c r="V55" s="194"/>
      <c r="W55" s="227"/>
      <c r="X55" s="179"/>
      <c r="Y55" s="179"/>
      <c r="Z55" s="179"/>
      <c r="AA55" s="179"/>
      <c r="AB55" s="179"/>
      <c r="AC55" s="179"/>
      <c r="AD55" s="179"/>
      <c r="AE55" s="179"/>
      <c r="AF55" s="179"/>
      <c r="AG55" s="179"/>
      <c r="AH55" s="179"/>
      <c r="AI55" s="179"/>
      <c r="AJ55" s="179"/>
      <c r="AK55" s="179"/>
      <c r="AL55" s="179"/>
      <c r="AM55" s="179"/>
      <c r="AN55" s="179"/>
    </row>
    <row r="56" spans="1:40" ht="15" customHeight="1" x14ac:dyDescent="0.2">
      <c r="A56" s="193"/>
      <c r="H56" s="194"/>
      <c r="I56" s="194"/>
      <c r="J56" s="194"/>
      <c r="K56" s="194"/>
      <c r="L56" s="194"/>
      <c r="M56" s="194"/>
      <c r="N56" s="194"/>
      <c r="O56" s="194"/>
      <c r="P56" s="194"/>
      <c r="Q56" s="194"/>
      <c r="R56" s="194"/>
      <c r="S56" s="194"/>
      <c r="T56" s="194"/>
      <c r="U56" s="194"/>
      <c r="V56" s="194"/>
      <c r="W56" s="227"/>
      <c r="X56" s="179"/>
      <c r="Y56" s="179"/>
      <c r="Z56" s="179"/>
      <c r="AA56" s="179"/>
      <c r="AB56" s="179"/>
      <c r="AC56" s="179"/>
      <c r="AD56" s="179"/>
      <c r="AE56" s="179"/>
      <c r="AF56" s="179"/>
      <c r="AG56" s="179"/>
      <c r="AH56" s="179"/>
      <c r="AI56" s="179"/>
      <c r="AJ56" s="179"/>
      <c r="AK56" s="179"/>
      <c r="AL56" s="179"/>
      <c r="AM56" s="179"/>
      <c r="AN56" s="179"/>
    </row>
    <row r="57" spans="1:40" ht="15" customHeight="1" x14ac:dyDescent="0.2">
      <c r="A57" s="193"/>
      <c r="H57" s="194"/>
      <c r="I57" s="194"/>
      <c r="J57" s="194"/>
      <c r="K57" s="194"/>
      <c r="L57" s="194"/>
      <c r="M57" s="194"/>
      <c r="N57" s="194"/>
      <c r="O57" s="194"/>
      <c r="P57" s="194"/>
      <c r="Q57" s="194"/>
      <c r="R57" s="194"/>
      <c r="S57" s="194"/>
      <c r="T57" s="194"/>
      <c r="U57" s="194"/>
      <c r="V57" s="194"/>
      <c r="W57" s="227"/>
      <c r="X57" s="179"/>
      <c r="Y57" s="179"/>
      <c r="Z57" s="179"/>
      <c r="AA57" s="179"/>
      <c r="AB57" s="179"/>
      <c r="AC57" s="179"/>
      <c r="AD57" s="179"/>
      <c r="AE57" s="179"/>
      <c r="AF57" s="179"/>
      <c r="AG57" s="179"/>
      <c r="AH57" s="179"/>
      <c r="AI57" s="179"/>
      <c r="AJ57" s="179"/>
      <c r="AK57" s="179"/>
      <c r="AL57" s="179"/>
      <c r="AM57" s="179"/>
      <c r="AN57" s="179"/>
    </row>
    <row r="58" spans="1:40" ht="15" customHeight="1" x14ac:dyDescent="0.2">
      <c r="A58" s="193"/>
      <c r="H58" s="194"/>
      <c r="I58" s="194"/>
      <c r="J58" s="194"/>
      <c r="K58" s="194"/>
      <c r="L58" s="194"/>
      <c r="M58" s="194"/>
      <c r="N58" s="194"/>
      <c r="O58" s="194"/>
      <c r="P58" s="194"/>
      <c r="Q58" s="194"/>
      <c r="R58" s="194"/>
      <c r="S58" s="194"/>
      <c r="T58" s="194"/>
      <c r="U58" s="194"/>
      <c r="V58" s="194"/>
      <c r="W58" s="186"/>
      <c r="X58" s="179"/>
      <c r="Y58" s="179"/>
      <c r="Z58" s="179"/>
      <c r="AA58" s="179"/>
      <c r="AB58" s="179"/>
      <c r="AC58" s="179"/>
      <c r="AD58" s="179"/>
      <c r="AE58" s="179"/>
      <c r="AF58" s="179"/>
      <c r="AG58" s="179"/>
      <c r="AH58" s="179"/>
      <c r="AI58" s="179"/>
      <c r="AJ58" s="179"/>
      <c r="AK58" s="179"/>
      <c r="AL58" s="179"/>
      <c r="AM58" s="179"/>
      <c r="AN58" s="179"/>
    </row>
    <row r="59" spans="1:40" ht="15" customHeight="1" x14ac:dyDescent="0.2">
      <c r="A59" s="193"/>
      <c r="H59" s="194"/>
      <c r="I59" s="194"/>
      <c r="J59" s="194"/>
      <c r="K59" s="194"/>
      <c r="L59" s="194"/>
      <c r="M59" s="194"/>
      <c r="N59" s="194"/>
      <c r="O59" s="194"/>
      <c r="P59" s="194"/>
      <c r="Q59" s="194"/>
      <c r="R59" s="194"/>
      <c r="S59" s="194"/>
      <c r="T59" s="194"/>
      <c r="U59" s="194"/>
      <c r="V59" s="194"/>
      <c r="W59" s="186"/>
      <c r="X59" s="179"/>
      <c r="Y59" s="179"/>
      <c r="Z59" s="179"/>
      <c r="AA59" s="179"/>
      <c r="AB59" s="179"/>
      <c r="AC59" s="179"/>
      <c r="AD59" s="179"/>
      <c r="AE59" s="179"/>
      <c r="AF59" s="179"/>
      <c r="AG59" s="179"/>
      <c r="AH59" s="179"/>
      <c r="AI59" s="179"/>
      <c r="AJ59" s="179"/>
      <c r="AK59" s="179"/>
      <c r="AL59" s="179"/>
      <c r="AM59" s="179"/>
      <c r="AN59" s="179"/>
    </row>
    <row r="60" spans="1:40" ht="15" customHeight="1" x14ac:dyDescent="0.2">
      <c r="A60" s="111"/>
      <c r="H60" s="194"/>
      <c r="I60" s="194"/>
      <c r="J60" s="194"/>
      <c r="K60" s="194"/>
      <c r="L60" s="194"/>
      <c r="M60" s="194"/>
      <c r="N60" s="194"/>
      <c r="O60" s="194"/>
      <c r="P60" s="194"/>
      <c r="Q60" s="194"/>
      <c r="R60" s="194"/>
      <c r="S60" s="194"/>
      <c r="T60" s="194"/>
      <c r="U60" s="194"/>
      <c r="V60" s="194"/>
      <c r="W60" s="186"/>
      <c r="X60" s="179"/>
      <c r="Y60" s="179"/>
      <c r="Z60" s="179"/>
      <c r="AA60" s="179"/>
      <c r="AB60" s="179"/>
      <c r="AC60" s="179"/>
      <c r="AD60" s="179"/>
      <c r="AE60" s="179"/>
      <c r="AF60" s="179"/>
      <c r="AG60" s="179"/>
      <c r="AH60" s="179"/>
      <c r="AI60" s="179"/>
      <c r="AJ60" s="179"/>
      <c r="AK60" s="179"/>
      <c r="AL60" s="179"/>
      <c r="AM60" s="179"/>
      <c r="AN60" s="179"/>
    </row>
    <row r="61" spans="1:40" ht="15" customHeight="1" x14ac:dyDescent="0.2">
      <c r="A61" s="228"/>
      <c r="H61" s="194"/>
      <c r="I61" s="194"/>
      <c r="J61" s="194"/>
      <c r="K61" s="194"/>
      <c r="L61" s="194"/>
      <c r="M61" s="194"/>
      <c r="N61" s="194"/>
      <c r="O61" s="194"/>
      <c r="P61" s="194"/>
      <c r="Q61" s="194"/>
      <c r="R61" s="194"/>
      <c r="S61" s="194"/>
      <c r="T61" s="194"/>
      <c r="U61" s="194"/>
      <c r="V61" s="194"/>
      <c r="W61" s="186"/>
      <c r="X61" s="179"/>
      <c r="Y61" s="179"/>
      <c r="Z61" s="179"/>
      <c r="AA61" s="179"/>
      <c r="AB61" s="179"/>
      <c r="AC61" s="179"/>
      <c r="AD61" s="179"/>
      <c r="AE61" s="179"/>
      <c r="AF61" s="179"/>
      <c r="AG61" s="179"/>
      <c r="AH61" s="179"/>
      <c r="AI61" s="179"/>
      <c r="AJ61" s="179"/>
      <c r="AK61" s="179"/>
      <c r="AL61" s="179"/>
      <c r="AM61" s="179"/>
      <c r="AN61" s="179"/>
    </row>
    <row r="62" spans="1:40" ht="15" customHeight="1" x14ac:dyDescent="0.2">
      <c r="A62" s="228"/>
      <c r="H62" s="194"/>
      <c r="I62" s="194"/>
      <c r="J62" s="194"/>
      <c r="K62" s="194"/>
      <c r="L62" s="194"/>
      <c r="M62" s="194"/>
      <c r="N62" s="194"/>
      <c r="O62" s="194"/>
      <c r="P62" s="194"/>
      <c r="Q62" s="194"/>
      <c r="R62" s="194"/>
      <c r="S62" s="194"/>
      <c r="T62" s="194"/>
      <c r="U62" s="194"/>
      <c r="V62" s="194"/>
      <c r="W62" s="186"/>
      <c r="X62" s="179"/>
      <c r="Y62" s="179"/>
      <c r="Z62" s="179"/>
      <c r="AA62" s="179"/>
      <c r="AB62" s="179"/>
      <c r="AC62" s="179"/>
      <c r="AD62" s="179"/>
      <c r="AE62" s="179"/>
      <c r="AF62" s="179"/>
      <c r="AG62" s="179"/>
      <c r="AH62" s="179"/>
      <c r="AI62" s="179"/>
      <c r="AJ62" s="179"/>
      <c r="AK62" s="179"/>
      <c r="AL62" s="179"/>
      <c r="AM62" s="179"/>
      <c r="AN62" s="179"/>
    </row>
    <row r="63" spans="1:40" ht="15" customHeight="1" x14ac:dyDescent="0.2">
      <c r="A63" s="228"/>
      <c r="H63" s="186"/>
      <c r="I63" s="186"/>
      <c r="J63" s="186"/>
      <c r="K63" s="186"/>
      <c r="L63" s="186"/>
      <c r="M63" s="186"/>
      <c r="N63" s="186"/>
      <c r="O63" s="194"/>
      <c r="P63" s="194"/>
      <c r="Q63" s="194"/>
      <c r="R63" s="194"/>
      <c r="S63" s="194"/>
      <c r="T63" s="194"/>
      <c r="U63" s="194"/>
      <c r="V63" s="194"/>
      <c r="W63" s="186"/>
      <c r="X63" s="179"/>
      <c r="Y63" s="179"/>
      <c r="Z63" s="179"/>
      <c r="AA63" s="179"/>
      <c r="AB63" s="179"/>
      <c r="AC63" s="179"/>
      <c r="AD63" s="179"/>
      <c r="AE63" s="179"/>
      <c r="AF63" s="179"/>
      <c r="AG63" s="179"/>
      <c r="AH63" s="179"/>
      <c r="AI63" s="179"/>
      <c r="AJ63" s="179"/>
      <c r="AK63" s="179"/>
      <c r="AL63" s="179"/>
      <c r="AM63" s="179"/>
      <c r="AN63" s="179"/>
    </row>
    <row r="64" spans="1:40" ht="15" customHeight="1" x14ac:dyDescent="0.2">
      <c r="A64" s="228"/>
      <c r="H64" s="227"/>
      <c r="I64" s="227"/>
      <c r="J64" s="227"/>
      <c r="K64" s="227"/>
      <c r="L64" s="227"/>
      <c r="M64" s="227"/>
      <c r="N64" s="227"/>
      <c r="O64" s="186"/>
      <c r="P64" s="186"/>
      <c r="Q64" s="186"/>
      <c r="R64" s="186"/>
      <c r="S64" s="186"/>
      <c r="T64" s="186"/>
      <c r="U64" s="186"/>
      <c r="V64" s="186"/>
      <c r="W64" s="186"/>
      <c r="X64" s="179"/>
      <c r="Y64" s="179"/>
      <c r="Z64" s="179"/>
      <c r="AA64" s="179"/>
      <c r="AB64" s="179"/>
      <c r="AC64" s="179"/>
      <c r="AD64" s="179"/>
      <c r="AE64" s="179"/>
      <c r="AF64" s="179"/>
      <c r="AG64" s="179"/>
      <c r="AH64" s="179"/>
      <c r="AI64" s="179"/>
      <c r="AJ64" s="179"/>
      <c r="AK64" s="179"/>
      <c r="AL64" s="179"/>
      <c r="AM64" s="179"/>
      <c r="AN64" s="179"/>
    </row>
    <row r="65" spans="1:40" ht="15" customHeight="1" x14ac:dyDescent="0.2">
      <c r="A65" s="211"/>
      <c r="H65" s="227"/>
      <c r="I65" s="227"/>
      <c r="J65" s="227"/>
      <c r="K65" s="227"/>
      <c r="L65" s="227"/>
      <c r="M65" s="227"/>
      <c r="N65" s="227"/>
      <c r="O65" s="227"/>
      <c r="P65" s="227"/>
      <c r="Q65" s="227"/>
      <c r="R65" s="227"/>
      <c r="S65" s="227"/>
      <c r="T65" s="227"/>
      <c r="U65" s="227"/>
      <c r="V65" s="227"/>
      <c r="W65" s="179"/>
      <c r="X65" s="179"/>
      <c r="Y65" s="179"/>
      <c r="Z65" s="179"/>
      <c r="AA65" s="179"/>
      <c r="AB65" s="179"/>
      <c r="AC65" s="179"/>
      <c r="AD65" s="179"/>
      <c r="AE65" s="179"/>
      <c r="AF65" s="179"/>
      <c r="AG65" s="179"/>
      <c r="AH65" s="179"/>
      <c r="AI65" s="179"/>
      <c r="AJ65" s="179"/>
      <c r="AK65" s="179"/>
      <c r="AL65" s="179"/>
      <c r="AM65" s="179"/>
      <c r="AN65" s="179"/>
    </row>
    <row r="66" spans="1:40" ht="15" customHeight="1" x14ac:dyDescent="0.2">
      <c r="A66" s="211"/>
      <c r="H66" s="227"/>
      <c r="I66" s="227"/>
      <c r="J66" s="227"/>
      <c r="K66" s="227"/>
      <c r="L66" s="227"/>
      <c r="M66" s="227"/>
      <c r="N66" s="227"/>
      <c r="O66" s="227"/>
      <c r="P66" s="227"/>
      <c r="Q66" s="227"/>
      <c r="R66" s="227"/>
      <c r="S66" s="227"/>
      <c r="T66" s="227"/>
      <c r="U66" s="227"/>
      <c r="V66" s="227"/>
      <c r="W66" s="179"/>
      <c r="X66" s="179"/>
      <c r="Y66" s="179"/>
      <c r="Z66" s="179"/>
      <c r="AA66" s="179"/>
      <c r="AB66" s="179"/>
      <c r="AC66" s="179"/>
      <c r="AD66" s="179"/>
      <c r="AE66" s="179"/>
      <c r="AF66" s="179"/>
      <c r="AG66" s="179"/>
      <c r="AH66" s="179"/>
      <c r="AI66" s="179"/>
      <c r="AJ66" s="179"/>
      <c r="AK66" s="179"/>
      <c r="AL66" s="179"/>
      <c r="AM66" s="179"/>
      <c r="AN66" s="179"/>
    </row>
    <row r="67" spans="1:40" ht="15" customHeight="1" x14ac:dyDescent="0.2">
      <c r="A67" s="211"/>
      <c r="H67" s="227"/>
      <c r="I67" s="227"/>
      <c r="J67" s="227"/>
      <c r="K67" s="227"/>
      <c r="L67" s="227"/>
      <c r="M67" s="227"/>
      <c r="N67" s="227"/>
      <c r="O67" s="227"/>
      <c r="P67" s="227"/>
      <c r="Q67" s="227"/>
      <c r="R67" s="227"/>
      <c r="S67" s="227"/>
      <c r="T67" s="227"/>
      <c r="U67" s="227"/>
      <c r="V67" s="227"/>
      <c r="W67" s="179"/>
      <c r="X67" s="179"/>
      <c r="Y67" s="179"/>
      <c r="Z67" s="179"/>
      <c r="AA67" s="179"/>
      <c r="AB67" s="179"/>
      <c r="AC67" s="179"/>
      <c r="AD67" s="179"/>
      <c r="AE67" s="179"/>
      <c r="AF67" s="179"/>
      <c r="AG67" s="179"/>
      <c r="AH67" s="179"/>
      <c r="AI67" s="179"/>
      <c r="AJ67" s="179"/>
      <c r="AK67" s="179"/>
      <c r="AL67" s="179"/>
      <c r="AM67" s="179"/>
      <c r="AN67" s="179"/>
    </row>
    <row r="68" spans="1:40" ht="15" customHeight="1" x14ac:dyDescent="0.2">
      <c r="A68" s="211"/>
      <c r="H68" s="227"/>
      <c r="I68" s="227"/>
      <c r="J68" s="227"/>
      <c r="K68" s="227"/>
      <c r="L68" s="227"/>
      <c r="M68" s="227"/>
      <c r="N68" s="227"/>
      <c r="O68" s="227"/>
      <c r="P68" s="227"/>
      <c r="Q68" s="227"/>
      <c r="R68" s="227"/>
      <c r="S68" s="227"/>
      <c r="T68" s="227"/>
      <c r="U68" s="227"/>
      <c r="V68" s="227"/>
      <c r="W68" s="179"/>
      <c r="X68" s="179"/>
      <c r="Y68" s="179"/>
      <c r="Z68" s="179"/>
      <c r="AA68" s="179"/>
      <c r="AB68" s="179"/>
      <c r="AC68" s="179"/>
      <c r="AD68" s="179"/>
      <c r="AE68" s="179"/>
      <c r="AF68" s="179"/>
      <c r="AG68" s="179"/>
      <c r="AH68" s="179"/>
      <c r="AI68" s="179"/>
      <c r="AJ68" s="179"/>
      <c r="AK68" s="179"/>
      <c r="AL68" s="179"/>
      <c r="AM68" s="179"/>
      <c r="AN68" s="179"/>
    </row>
    <row r="69" spans="1:40" ht="15" customHeight="1" x14ac:dyDescent="0.2">
      <c r="A69" s="211"/>
      <c r="H69" s="227"/>
      <c r="I69" s="227"/>
      <c r="J69" s="227"/>
      <c r="K69" s="227"/>
      <c r="L69" s="227"/>
      <c r="M69" s="227"/>
      <c r="N69" s="227"/>
      <c r="O69" s="227"/>
      <c r="P69" s="227"/>
      <c r="Q69" s="227"/>
      <c r="R69" s="227"/>
      <c r="S69" s="227"/>
      <c r="T69" s="227"/>
      <c r="U69" s="227"/>
      <c r="V69" s="227"/>
      <c r="W69" s="179"/>
      <c r="X69" s="179"/>
      <c r="Y69" s="179"/>
      <c r="Z69" s="179"/>
      <c r="AA69" s="179"/>
      <c r="AB69" s="179"/>
      <c r="AC69" s="179"/>
      <c r="AD69" s="179"/>
      <c r="AE69" s="179"/>
      <c r="AF69" s="179"/>
      <c r="AG69" s="179"/>
      <c r="AH69" s="179"/>
      <c r="AI69" s="179"/>
      <c r="AJ69" s="179"/>
      <c r="AK69" s="179"/>
      <c r="AL69" s="179"/>
      <c r="AM69" s="179"/>
      <c r="AN69" s="179"/>
    </row>
    <row r="70" spans="1:40" ht="15" customHeight="1" x14ac:dyDescent="0.2">
      <c r="A70" s="211"/>
      <c r="H70" s="227"/>
      <c r="I70" s="227"/>
      <c r="J70" s="227"/>
      <c r="K70" s="227"/>
      <c r="L70" s="227"/>
      <c r="M70" s="227"/>
      <c r="N70" s="227"/>
      <c r="O70" s="227"/>
      <c r="P70" s="227"/>
      <c r="Q70" s="227"/>
      <c r="R70" s="227"/>
      <c r="S70" s="227"/>
      <c r="T70" s="227"/>
      <c r="U70" s="227"/>
      <c r="V70" s="227"/>
      <c r="W70" s="179"/>
      <c r="X70" s="179"/>
      <c r="Y70" s="179"/>
      <c r="Z70" s="179"/>
      <c r="AA70" s="179"/>
      <c r="AB70" s="179"/>
      <c r="AC70" s="179"/>
      <c r="AD70" s="179"/>
      <c r="AE70" s="179"/>
      <c r="AF70" s="179"/>
      <c r="AG70" s="179"/>
      <c r="AH70" s="179"/>
      <c r="AI70" s="179"/>
      <c r="AJ70" s="179"/>
      <c r="AK70" s="179"/>
      <c r="AL70" s="179"/>
      <c r="AM70" s="179"/>
      <c r="AN70" s="179"/>
    </row>
    <row r="71" spans="1:40" ht="15" customHeight="1" x14ac:dyDescent="0.2">
      <c r="A71" s="211"/>
      <c r="H71" s="227"/>
      <c r="I71" s="227"/>
      <c r="J71" s="227"/>
      <c r="K71" s="227"/>
      <c r="L71" s="227"/>
      <c r="M71" s="227"/>
      <c r="N71" s="227"/>
      <c r="O71" s="227"/>
      <c r="P71" s="227"/>
      <c r="Q71" s="227"/>
      <c r="R71" s="227"/>
      <c r="S71" s="227"/>
      <c r="T71" s="227"/>
      <c r="U71" s="227"/>
      <c r="V71" s="227"/>
      <c r="W71" s="179"/>
      <c r="X71" s="179"/>
      <c r="Y71" s="179"/>
      <c r="Z71" s="179"/>
      <c r="AA71" s="179"/>
      <c r="AB71" s="179"/>
      <c r="AC71" s="179"/>
      <c r="AD71" s="179"/>
      <c r="AE71" s="179"/>
      <c r="AF71" s="179"/>
      <c r="AG71" s="179"/>
      <c r="AH71" s="179"/>
      <c r="AI71" s="179"/>
      <c r="AJ71" s="179"/>
      <c r="AK71" s="179"/>
      <c r="AL71" s="179"/>
      <c r="AM71" s="179"/>
      <c r="AN71" s="179"/>
    </row>
    <row r="72" spans="1:40" ht="15" customHeight="1" x14ac:dyDescent="0.2">
      <c r="A72" s="211"/>
      <c r="H72" s="227"/>
      <c r="I72" s="227"/>
      <c r="J72" s="227"/>
      <c r="K72" s="227"/>
      <c r="L72" s="227"/>
      <c r="M72" s="227"/>
      <c r="N72" s="227"/>
      <c r="O72" s="227"/>
      <c r="P72" s="227"/>
      <c r="Q72" s="227"/>
      <c r="R72" s="227"/>
      <c r="S72" s="227"/>
      <c r="T72" s="227"/>
      <c r="U72" s="227"/>
      <c r="V72" s="227"/>
      <c r="W72" s="179"/>
      <c r="X72" s="179"/>
      <c r="Y72" s="179"/>
      <c r="Z72" s="179"/>
      <c r="AA72" s="179"/>
      <c r="AB72" s="179"/>
      <c r="AC72" s="179"/>
      <c r="AD72" s="179"/>
      <c r="AE72" s="179"/>
      <c r="AF72" s="179"/>
      <c r="AG72" s="179"/>
      <c r="AH72" s="179"/>
      <c r="AI72" s="179"/>
      <c r="AJ72" s="179"/>
      <c r="AK72" s="179"/>
      <c r="AL72" s="179"/>
      <c r="AM72" s="179"/>
      <c r="AN72" s="179"/>
    </row>
    <row r="73" spans="1:40" ht="15" customHeight="1" x14ac:dyDescent="0.2">
      <c r="A73" s="211"/>
      <c r="H73" s="227"/>
      <c r="I73" s="227"/>
      <c r="J73" s="227"/>
      <c r="K73" s="227"/>
      <c r="L73" s="227"/>
      <c r="M73" s="227"/>
      <c r="N73" s="227"/>
      <c r="O73" s="227"/>
      <c r="P73" s="227"/>
      <c r="Q73" s="227"/>
      <c r="R73" s="227"/>
      <c r="S73" s="227"/>
      <c r="T73" s="227"/>
      <c r="U73" s="227"/>
      <c r="V73" s="227"/>
      <c r="W73" s="179"/>
      <c r="X73" s="179"/>
      <c r="Y73" s="179"/>
      <c r="Z73" s="179"/>
      <c r="AA73" s="179"/>
      <c r="AB73" s="179"/>
      <c r="AC73" s="179"/>
      <c r="AD73" s="179"/>
      <c r="AE73" s="179"/>
      <c r="AF73" s="179"/>
      <c r="AG73" s="179"/>
      <c r="AH73" s="179"/>
      <c r="AI73" s="179"/>
      <c r="AJ73" s="179"/>
      <c r="AK73" s="179"/>
      <c r="AL73" s="179"/>
      <c r="AM73" s="179"/>
      <c r="AN73" s="179"/>
    </row>
    <row r="74" spans="1:40" ht="15" customHeight="1" x14ac:dyDescent="0.2">
      <c r="A74" s="211"/>
      <c r="N74" s="179"/>
      <c r="O74" s="227"/>
      <c r="P74" s="227"/>
      <c r="Q74" s="227"/>
      <c r="R74" s="227"/>
      <c r="S74" s="227"/>
      <c r="T74" s="227"/>
      <c r="U74" s="227"/>
      <c r="V74" s="227"/>
      <c r="W74" s="179"/>
      <c r="X74" s="179"/>
      <c r="Y74" s="179"/>
      <c r="Z74" s="179"/>
      <c r="AA74" s="179"/>
      <c r="AB74" s="179"/>
      <c r="AC74" s="179"/>
      <c r="AD74" s="179"/>
      <c r="AE74" s="179"/>
      <c r="AF74" s="179"/>
      <c r="AG74" s="179"/>
      <c r="AH74" s="179"/>
      <c r="AI74" s="179"/>
      <c r="AJ74" s="179"/>
      <c r="AK74" s="179"/>
      <c r="AL74" s="179"/>
      <c r="AM74" s="179"/>
      <c r="AN74" s="179"/>
    </row>
    <row r="75" spans="1:40" ht="15" customHeight="1" x14ac:dyDescent="0.2">
      <c r="A75" s="211"/>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row>
    <row r="76" spans="1:40" ht="15" customHeight="1" x14ac:dyDescent="0.2">
      <c r="A76" s="211"/>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row>
    <row r="77" spans="1:40" ht="15" customHeight="1" x14ac:dyDescent="0.2">
      <c r="A77" s="211"/>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row>
    <row r="78" spans="1:40" ht="15" customHeight="1" x14ac:dyDescent="0.2">
      <c r="A78" s="211"/>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row>
    <row r="79" spans="1:40" ht="15" customHeight="1" x14ac:dyDescent="0.2">
      <c r="A79" s="211"/>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row>
    <row r="80" spans="1:40" ht="15" customHeight="1" x14ac:dyDescent="0.2">
      <c r="A80" s="211"/>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row>
    <row r="81" spans="1:40" ht="15" customHeight="1" x14ac:dyDescent="0.2">
      <c r="A81" s="211"/>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row>
    <row r="82" spans="1:40" ht="15" customHeight="1" x14ac:dyDescent="0.2">
      <c r="A82" s="211"/>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row>
    <row r="83" spans="1:40" ht="15" customHeight="1" x14ac:dyDescent="0.2">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row>
    <row r="84" spans="1:40" ht="15" customHeight="1" x14ac:dyDescent="0.2">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row>
    <row r="85" spans="1:40" ht="15" customHeight="1" x14ac:dyDescent="0.2">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row>
    <row r="86" spans="1:40" ht="15" customHeight="1" x14ac:dyDescent="0.2">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row>
    <row r="87" spans="1:40" ht="15" customHeight="1" x14ac:dyDescent="0.2">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row>
    <row r="88" spans="1:40" ht="15" customHeight="1" x14ac:dyDescent="0.2">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row>
    <row r="89" spans="1:40" ht="15" customHeight="1" x14ac:dyDescent="0.2">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row>
    <row r="90" spans="1:40" ht="15" customHeight="1" x14ac:dyDescent="0.2">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row>
    <row r="91" spans="1:40" ht="15" customHeight="1" x14ac:dyDescent="0.2">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row>
    <row r="92" spans="1:40" ht="15" customHeight="1" x14ac:dyDescent="0.2">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row>
    <row r="93" spans="1:40" ht="15" customHeight="1" x14ac:dyDescent="0.2">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row>
    <row r="94" spans="1:40" ht="15" customHeight="1" x14ac:dyDescent="0.2">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row>
    <row r="95" spans="1:40" ht="15" customHeight="1" x14ac:dyDescent="0.2">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row>
    <row r="96" spans="1:40" ht="15" customHeight="1" x14ac:dyDescent="0.2">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row>
    <row r="97" spans="14:40" ht="15" customHeight="1" x14ac:dyDescent="0.2">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row>
    <row r="98" spans="14:40" ht="15" customHeight="1" x14ac:dyDescent="0.2">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row>
    <row r="99" spans="14:40" ht="15" customHeight="1" x14ac:dyDescent="0.2">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row>
    <row r="100" spans="14:40" ht="15" customHeight="1" x14ac:dyDescent="0.2">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row>
    <row r="101" spans="14:40" ht="15" customHeight="1" x14ac:dyDescent="0.2">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row>
    <row r="102" spans="14:40" ht="15" customHeight="1" x14ac:dyDescent="0.2">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row>
    <row r="103" spans="14:40" ht="15" customHeight="1" x14ac:dyDescent="0.2">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row>
    <row r="104" spans="14:40" ht="15" customHeight="1" x14ac:dyDescent="0.2">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row>
    <row r="105" spans="14:40" ht="15" customHeight="1" x14ac:dyDescent="0.2">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row>
    <row r="106" spans="14:40" ht="15" customHeight="1" x14ac:dyDescent="0.2">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row>
    <row r="107" spans="14:40" ht="15" customHeight="1" x14ac:dyDescent="0.2">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row>
    <row r="108" spans="14:40" ht="15" customHeight="1" x14ac:dyDescent="0.2">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row>
    <row r="109" spans="14:40" ht="15" customHeight="1" x14ac:dyDescent="0.2">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row>
    <row r="110" spans="14:40" ht="15" customHeight="1" x14ac:dyDescent="0.2">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row>
    <row r="111" spans="14:40" ht="15" customHeight="1" x14ac:dyDescent="0.2">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row>
    <row r="112" spans="14:40" ht="15" customHeight="1" x14ac:dyDescent="0.2">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row>
    <row r="113" spans="14:40" ht="15" customHeight="1" x14ac:dyDescent="0.2">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row>
    <row r="114" spans="14:40" ht="15" customHeight="1" x14ac:dyDescent="0.2">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row>
    <row r="115" spans="14:40" ht="15" customHeight="1" x14ac:dyDescent="0.2">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row>
    <row r="116" spans="14:40" ht="15" customHeight="1" x14ac:dyDescent="0.2">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row>
    <row r="117" spans="14:40" ht="15" customHeight="1" x14ac:dyDescent="0.2">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row>
    <row r="118" spans="14:40" ht="15" customHeight="1" x14ac:dyDescent="0.2">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row>
    <row r="119" spans="14:40" ht="15" customHeight="1" x14ac:dyDescent="0.2">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row>
    <row r="120" spans="14:40" ht="15" customHeight="1" x14ac:dyDescent="0.2">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row>
    <row r="121" spans="14:40" ht="15" customHeight="1" x14ac:dyDescent="0.2">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row>
    <row r="122" spans="14:40" ht="15" customHeight="1" x14ac:dyDescent="0.2">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row>
    <row r="123" spans="14:40" ht="15" customHeight="1" x14ac:dyDescent="0.2">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row>
    <row r="124" spans="14:40" ht="15" customHeight="1" x14ac:dyDescent="0.2">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row>
    <row r="125" spans="14:40" ht="15" customHeight="1" x14ac:dyDescent="0.2">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row>
    <row r="126" spans="14:40" ht="15" customHeight="1" x14ac:dyDescent="0.2">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row>
    <row r="127" spans="14:40" ht="15" customHeight="1" x14ac:dyDescent="0.2">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row>
    <row r="128" spans="14:40" ht="15" customHeight="1" x14ac:dyDescent="0.2">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row>
    <row r="129" spans="14:40" ht="15" customHeight="1" x14ac:dyDescent="0.2">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row>
    <row r="130" spans="14:40" ht="15" customHeight="1" x14ac:dyDescent="0.2">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row>
    <row r="131" spans="14:40" ht="15" customHeight="1" x14ac:dyDescent="0.2">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row>
    <row r="132" spans="14:40" ht="15" customHeight="1" x14ac:dyDescent="0.2">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row>
    <row r="133" spans="14:40" ht="15" customHeight="1" x14ac:dyDescent="0.2">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row>
    <row r="134" spans="14:40" ht="15" customHeight="1" x14ac:dyDescent="0.2">
      <c r="N134" s="179"/>
      <c r="O134" s="179"/>
      <c r="P134" s="179"/>
      <c r="Q134" s="179"/>
      <c r="R134" s="179"/>
      <c r="S134" s="179"/>
      <c r="T134" s="179"/>
      <c r="U134" s="179"/>
      <c r="V134" s="179"/>
    </row>
    <row r="135" spans="14:40" ht="15" customHeight="1" x14ac:dyDescent="0.2">
      <c r="N135" s="179"/>
      <c r="O135" s="179"/>
      <c r="P135" s="179"/>
      <c r="Q135" s="179"/>
      <c r="R135" s="179"/>
      <c r="S135" s="179"/>
      <c r="T135" s="179"/>
      <c r="U135" s="179"/>
      <c r="V135" s="179"/>
    </row>
    <row r="136" spans="14:40" ht="15" customHeight="1" x14ac:dyDescent="0.2">
      <c r="N136" s="179"/>
      <c r="O136" s="179"/>
      <c r="P136" s="179"/>
      <c r="Q136" s="179"/>
      <c r="R136" s="179"/>
      <c r="S136" s="179"/>
      <c r="T136" s="179"/>
      <c r="U136" s="179"/>
      <c r="V136" s="179"/>
    </row>
    <row r="137" spans="14:40" ht="15" customHeight="1" x14ac:dyDescent="0.2">
      <c r="N137" s="179"/>
      <c r="O137" s="179"/>
      <c r="P137" s="179"/>
      <c r="Q137" s="179"/>
      <c r="R137" s="179"/>
      <c r="S137" s="179"/>
      <c r="T137" s="179"/>
      <c r="U137" s="179"/>
      <c r="V137" s="179"/>
    </row>
    <row r="138" spans="14:40" ht="15" customHeight="1" x14ac:dyDescent="0.2">
      <c r="N138" s="179"/>
      <c r="O138" s="179"/>
      <c r="P138" s="179"/>
      <c r="Q138" s="179"/>
      <c r="R138" s="179"/>
      <c r="S138" s="179"/>
      <c r="T138" s="179"/>
      <c r="U138" s="179"/>
      <c r="V138" s="179"/>
    </row>
    <row r="139" spans="14:40" ht="15" customHeight="1" x14ac:dyDescent="0.2">
      <c r="N139" s="179"/>
      <c r="O139" s="179"/>
      <c r="P139" s="179"/>
      <c r="Q139" s="179"/>
      <c r="R139" s="179"/>
      <c r="S139" s="179"/>
      <c r="T139" s="179"/>
      <c r="U139" s="179"/>
      <c r="V139" s="179"/>
    </row>
    <row r="140" spans="14:40" ht="15" customHeight="1" x14ac:dyDescent="0.2">
      <c r="N140" s="179"/>
      <c r="O140" s="179"/>
      <c r="P140" s="179"/>
      <c r="Q140" s="179"/>
      <c r="R140" s="179"/>
      <c r="S140" s="179"/>
      <c r="T140" s="179"/>
      <c r="U140" s="179"/>
      <c r="V140" s="179"/>
    </row>
    <row r="141" spans="14:40" ht="15" customHeight="1" x14ac:dyDescent="0.2">
      <c r="N141" s="179"/>
      <c r="O141" s="179"/>
      <c r="P141" s="179"/>
      <c r="Q141" s="179"/>
      <c r="R141" s="179"/>
      <c r="S141" s="179"/>
      <c r="T141" s="179"/>
      <c r="U141" s="179"/>
      <c r="V141" s="179"/>
    </row>
    <row r="142" spans="14:40" ht="15" customHeight="1" x14ac:dyDescent="0.2">
      <c r="O142" s="179"/>
      <c r="P142" s="179"/>
      <c r="Q142" s="179"/>
      <c r="R142" s="179"/>
      <c r="S142" s="179"/>
      <c r="T142" s="179"/>
      <c r="U142" s="179"/>
      <c r="V142" s="179"/>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8:E35"/>
    <mergeCell ref="A37:E37"/>
    <mergeCell ref="A38:E40"/>
    <mergeCell ref="A42:E42"/>
    <mergeCell ref="A43:E45"/>
    <mergeCell ref="A47:E47"/>
    <mergeCell ref="A19:E19"/>
    <mergeCell ref="A20:E20"/>
    <mergeCell ref="A21:E22"/>
    <mergeCell ref="F21:K23"/>
    <mergeCell ref="A23:E24"/>
    <mergeCell ref="A27:E27"/>
    <mergeCell ref="A8:E8"/>
    <mergeCell ref="G8:N8"/>
    <mergeCell ref="I9:N9"/>
    <mergeCell ref="G10:N10"/>
    <mergeCell ref="H11:N15"/>
    <mergeCell ref="G16:N16"/>
    <mergeCell ref="A1:E1"/>
    <mergeCell ref="A2:E2"/>
    <mergeCell ref="G4:N4"/>
    <mergeCell ref="I5:N5"/>
    <mergeCell ref="I6:N6"/>
    <mergeCell ref="I7:N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s>
  <printOptions horizontalCentered="1"/>
  <pageMargins left="0.25" right="0.25" top="0.5" bottom="0.75" header="0.3" footer="0.3"/>
  <pageSetup orientation="portrait" horizontalDpi="1200" verticalDpi="120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13"/>
  <sheetViews>
    <sheetView showGridLines="0" workbookViewId="0">
      <selection activeCell="M3" sqref="M3"/>
    </sheetView>
  </sheetViews>
  <sheetFormatPr defaultRowHeight="12.75" x14ac:dyDescent="0.2"/>
  <cols>
    <col min="1" max="8" width="12.5" style="55" customWidth="1"/>
    <col min="9" max="9" width="9.33203125" style="55"/>
    <col min="10" max="13" width="16.6640625" style="55" customWidth="1"/>
    <col min="14" max="16384" width="9.33203125" style="55"/>
  </cols>
  <sheetData>
    <row r="1" spans="1:13" ht="15.75" x14ac:dyDescent="0.2">
      <c r="A1" s="127" t="s">
        <v>185</v>
      </c>
      <c r="B1" s="127"/>
      <c r="C1" s="127"/>
      <c r="D1" s="127"/>
      <c r="E1" s="127"/>
      <c r="F1" s="127"/>
      <c r="G1" s="127"/>
      <c r="H1" s="127"/>
      <c r="J1" s="127" t="s">
        <v>193</v>
      </c>
      <c r="K1" s="127"/>
      <c r="L1" s="127"/>
      <c r="M1" s="127"/>
    </row>
    <row r="2" spans="1:13" ht="15" x14ac:dyDescent="0.2">
      <c r="A2" s="50" t="s">
        <v>186</v>
      </c>
      <c r="B2" s="50" t="s">
        <v>187</v>
      </c>
      <c r="C2" s="50" t="s">
        <v>188</v>
      </c>
      <c r="D2" s="50" t="s">
        <v>189</v>
      </c>
      <c r="E2" s="50" t="s">
        <v>190</v>
      </c>
      <c r="F2" s="50" t="s">
        <v>191</v>
      </c>
      <c r="G2" s="50" t="s">
        <v>192</v>
      </c>
      <c r="H2" s="50" t="s">
        <v>162</v>
      </c>
      <c r="J2" s="50"/>
      <c r="K2" s="50" t="s">
        <v>194</v>
      </c>
      <c r="L2" s="50" t="s">
        <v>195</v>
      </c>
      <c r="M2" s="50" t="s">
        <v>11</v>
      </c>
    </row>
    <row r="3" spans="1:13" ht="13.5" x14ac:dyDescent="0.2">
      <c r="A3" s="96">
        <v>-20</v>
      </c>
      <c r="B3" s="96" t="s">
        <v>182</v>
      </c>
      <c r="C3" s="96">
        <v>0.5600000000000005</v>
      </c>
      <c r="D3" s="96">
        <v>10.210000000000001</v>
      </c>
      <c r="E3" s="96" t="s">
        <v>182</v>
      </c>
      <c r="F3" s="96" t="s">
        <v>182</v>
      </c>
      <c r="G3" s="96">
        <v>3.2200000000000024</v>
      </c>
      <c r="H3" s="96">
        <v>3.5800000000000018</v>
      </c>
      <c r="J3" s="43" t="s">
        <v>196</v>
      </c>
      <c r="K3" s="53">
        <f>Analysis!C8</f>
        <v>24</v>
      </c>
      <c r="L3" s="53">
        <f>Analysis!C12</f>
        <v>34</v>
      </c>
      <c r="M3" s="56"/>
    </row>
    <row r="4" spans="1:13" ht="15" x14ac:dyDescent="0.2">
      <c r="A4" s="96">
        <v>-18</v>
      </c>
      <c r="B4" s="96" t="s">
        <v>182</v>
      </c>
      <c r="C4" s="96">
        <v>1.2900000000000009</v>
      </c>
      <c r="D4" s="96">
        <v>11.39</v>
      </c>
      <c r="E4" s="96" t="s">
        <v>182</v>
      </c>
      <c r="F4" s="96" t="s">
        <v>182</v>
      </c>
      <c r="G4" s="96">
        <v>4.07</v>
      </c>
      <c r="H4" s="96">
        <v>4.57</v>
      </c>
      <c r="J4" s="58" t="s">
        <v>197</v>
      </c>
      <c r="K4" s="50" t="s">
        <v>198</v>
      </c>
      <c r="L4" s="50" t="s">
        <v>198</v>
      </c>
      <c r="M4" s="50" t="s">
        <v>198</v>
      </c>
    </row>
    <row r="5" spans="1:13" ht="13.5" x14ac:dyDescent="0.2">
      <c r="A5" s="96">
        <v>-16</v>
      </c>
      <c r="B5" s="96" t="s">
        <v>182</v>
      </c>
      <c r="C5" s="96">
        <v>2.0399999999999991</v>
      </c>
      <c r="D5" s="96">
        <v>12.61</v>
      </c>
      <c r="E5" s="96" t="s">
        <v>182</v>
      </c>
      <c r="F5" s="96" t="s">
        <v>182</v>
      </c>
      <c r="G5" s="96">
        <v>4.9600000000000009</v>
      </c>
      <c r="H5" s="96">
        <v>5.620000000000001</v>
      </c>
      <c r="J5" s="43" t="s">
        <v>187</v>
      </c>
      <c r="K5" s="53">
        <f ca="1">IFERROR(FORECAST(K3,OFFSET($A$3,MATCH(K3,$B$3:$B$113,1)-1,0,2),OFFSET($B$3,MATCH(K3,$B$3:$B$113,1)-1,0,2)),"-")</f>
        <v>130.04878048780486</v>
      </c>
      <c r="L5" s="96">
        <f t="shared" ref="L5:M5" ca="1" si="0">IFERROR(FORECAST(L3,OFFSET($A$3,MATCH(L3,$B$3:$B$113,1)-1,0,2),OFFSET($B$3,MATCH(L3,$B$3:$B$113,1)-1,0,2)),"-")</f>
        <v>145.07586206896551</v>
      </c>
      <c r="M5" s="96" t="str">
        <f t="shared" ca="1" si="0"/>
        <v>-</v>
      </c>
    </row>
    <row r="6" spans="1:13" ht="13.5" x14ac:dyDescent="0.2">
      <c r="A6" s="96">
        <v>-14</v>
      </c>
      <c r="B6" s="96" t="s">
        <v>182</v>
      </c>
      <c r="C6" s="96">
        <v>2.8200000000000003</v>
      </c>
      <c r="D6" s="96">
        <v>13.870000000000001</v>
      </c>
      <c r="E6" s="96" t="s">
        <v>182</v>
      </c>
      <c r="F6" s="96">
        <v>0.36000000000000121</v>
      </c>
      <c r="G6" s="96">
        <v>5.870000000000001</v>
      </c>
      <c r="H6" s="96">
        <v>6.7100000000000009</v>
      </c>
      <c r="J6" s="43" t="s">
        <v>188</v>
      </c>
      <c r="K6" s="53">
        <f ca="1">IFERROR(FORECAST(K3,OFFSET($A$3,MATCH(K3,$C$3:$C$113,1)-1,0,2),OFFSET($C$3,MATCH(K3,$C$3:$C$113,1)-1,0,2)),"-")</f>
        <v>24.202702702702709</v>
      </c>
      <c r="L6" s="96">
        <f t="shared" ref="L6:M6" ca="1" si="1">IFERROR(FORECAST(L3,OFFSET($A$3,MATCH(L3,$C$3:$C$113,1)-1,0,2),OFFSET($C$3,MATCH(L3,$C$3:$C$113,1)-1,0,2)),"-")</f>
        <v>36.697142857142858</v>
      </c>
      <c r="M6" s="96" t="str">
        <f t="shared" ca="1" si="1"/>
        <v>-</v>
      </c>
    </row>
    <row r="7" spans="1:13" ht="13.5" x14ac:dyDescent="0.2">
      <c r="A7" s="96">
        <v>-12</v>
      </c>
      <c r="B7" s="96" t="s">
        <v>182</v>
      </c>
      <c r="C7" s="96">
        <v>3.6400000000000006</v>
      </c>
      <c r="D7" s="96">
        <v>15.18</v>
      </c>
      <c r="E7" s="96" t="s">
        <v>182</v>
      </c>
      <c r="F7" s="96">
        <v>1.1300000000000008</v>
      </c>
      <c r="G7" s="96">
        <v>6.82</v>
      </c>
      <c r="H7" s="96">
        <v>7.84</v>
      </c>
      <c r="J7" s="43" t="s">
        <v>189</v>
      </c>
      <c r="K7" s="53">
        <f ca="1">IFERROR(FORECAST(K3,OFFSET($A$3,MATCH(K3,$D$3:$D$113,1)-1,0,2),OFFSET($D$3,MATCH(K3,$D$3:$D$113,1)-1,0,2)),"-")</f>
        <v>-5.0000000000004263E-2</v>
      </c>
      <c r="L7" s="96">
        <f t="shared" ref="L7:M7" ca="1" si="2">IFERROR(FORECAST(L3,OFFSET($A$3,MATCH(L3,$D$3:$D$113,1)-1,0,2),OFFSET($D$3,MATCH(L3,$D$3:$D$113,1)-1,0,2)),"-")</f>
        <v>11.19170984455959</v>
      </c>
      <c r="M7" s="96" t="str">
        <f t="shared" ca="1" si="2"/>
        <v>-</v>
      </c>
    </row>
    <row r="8" spans="1:13" ht="13.5" x14ac:dyDescent="0.2">
      <c r="A8" s="96">
        <v>-10</v>
      </c>
      <c r="B8" s="96" t="s">
        <v>182</v>
      </c>
      <c r="C8" s="96">
        <v>4.4800000000000004</v>
      </c>
      <c r="D8" s="96">
        <v>16.54</v>
      </c>
      <c r="E8" s="96" t="s">
        <v>182</v>
      </c>
      <c r="F8" s="96">
        <v>1.9400000000000013</v>
      </c>
      <c r="G8" s="96">
        <v>7.8100000000000023</v>
      </c>
      <c r="H8" s="96">
        <v>9.02</v>
      </c>
      <c r="J8" s="43" t="s">
        <v>190</v>
      </c>
      <c r="K8" s="53">
        <f ca="1">IFERROR(FORECAST(K3,OFFSET($A$3,MATCH(K3,$E$3:$E$113,1)-1,0,2),OFFSET($E$3,MATCH(K3,$E$3:$E$113,1)-1,0,2)),"-")</f>
        <v>135.61600000000001</v>
      </c>
      <c r="L8" s="96">
        <f t="shared" ref="L8:M8" ca="1" si="3">IFERROR(FORECAST(L3,OFFSET($A$3,MATCH(L3,$E$3:$E$113,1)-1,0,2),OFFSET($E$3,MATCH(L3,$E$3:$E$113,1)-1,0,2)),"-")</f>
        <v>150.21192052980132</v>
      </c>
      <c r="M8" s="96" t="str">
        <f t="shared" ca="1" si="3"/>
        <v>-</v>
      </c>
    </row>
    <row r="9" spans="1:13" ht="13.5" x14ac:dyDescent="0.2">
      <c r="A9" s="96">
        <v>-8</v>
      </c>
      <c r="B9" s="96" t="s">
        <v>182</v>
      </c>
      <c r="C9" s="96">
        <v>5.3500000000000014</v>
      </c>
      <c r="D9" s="96">
        <v>17.940000000000001</v>
      </c>
      <c r="E9" s="96" t="s">
        <v>182</v>
      </c>
      <c r="F9" s="96">
        <v>2.7800000000000011</v>
      </c>
      <c r="G9" s="96">
        <v>8.8300000000000018</v>
      </c>
      <c r="H9" s="96">
        <v>10.25</v>
      </c>
      <c r="J9" s="43" t="s">
        <v>191</v>
      </c>
      <c r="K9" s="53">
        <f ca="1">IFERROR(FORECAST(K3,OFFSET($A$3,MATCH(K3,$F$3:$F$113,1)-1,0,2),OFFSET($F$3,MATCH(K3,$F$3:$F$113,1)-1,0,2)),"-")</f>
        <v>27.39240506329114</v>
      </c>
      <c r="L9" s="96">
        <f t="shared" ref="L9:M9" ca="1" si="4">IFERROR(FORECAST(L3,OFFSET($A$3,MATCH(L3,$F$3:$F$113,1)-1,0,2),OFFSET($F$3,MATCH(L3,$F$3:$F$113,1)-1,0,2)),"-")</f>
        <v>38.869109947643977</v>
      </c>
      <c r="M9" s="96" t="str">
        <f t="shared" ca="1" si="4"/>
        <v>-</v>
      </c>
    </row>
    <row r="10" spans="1:13" ht="13.5" x14ac:dyDescent="0.2">
      <c r="A10" s="96">
        <v>-6</v>
      </c>
      <c r="B10" s="96" t="s">
        <v>182</v>
      </c>
      <c r="C10" s="96">
        <v>6.25</v>
      </c>
      <c r="D10" s="96">
        <v>19.390000000000004</v>
      </c>
      <c r="E10" s="96" t="s">
        <v>182</v>
      </c>
      <c r="F10" s="96">
        <v>3.66</v>
      </c>
      <c r="G10" s="96">
        <v>9.879999999999999</v>
      </c>
      <c r="H10" s="96">
        <v>11.54</v>
      </c>
      <c r="J10" s="43" t="s">
        <v>192</v>
      </c>
      <c r="K10" s="53">
        <f ca="1">IFERROR(FORECAST(K3,OFFSET($A$3,MATCH(K3,$G$3:$G$113,1)-1,0,2),OFFSET($G$3,MATCH(K3,$G$3:$G$113,1)-1,0,2)),"-")</f>
        <v>15.880794701986755</v>
      </c>
      <c r="L10" s="96">
        <f t="shared" ref="L10:M10" ca="1" si="5">IFERROR(FORECAST(L3,OFFSET($A$3,MATCH(L3,$G$3:$G$113,1)-1,0,2),OFFSET($G$3,MATCH(L3,$G$3:$G$113,1)-1,0,2)),"-")</f>
        <v>27.866666666666667</v>
      </c>
      <c r="M10" s="96" t="str">
        <f t="shared" ca="1" si="5"/>
        <v>-</v>
      </c>
    </row>
    <row r="11" spans="1:13" ht="13.5" x14ac:dyDescent="0.2">
      <c r="A11" s="96">
        <v>-4</v>
      </c>
      <c r="B11" s="96" t="s">
        <v>182</v>
      </c>
      <c r="C11" s="96">
        <v>7.18</v>
      </c>
      <c r="D11" s="96">
        <v>20.890000000000004</v>
      </c>
      <c r="E11" s="96" t="s">
        <v>182</v>
      </c>
      <c r="F11" s="96">
        <v>4.5600000000000023</v>
      </c>
      <c r="G11" s="96">
        <v>10.970000000000002</v>
      </c>
      <c r="H11" s="96">
        <v>12.870000000000001</v>
      </c>
      <c r="J11" s="59" t="s">
        <v>162</v>
      </c>
      <c r="K11" s="60">
        <f ca="1">IFERROR(FORECAST(K3,OFFSET($A$3,MATCH(K3,$H$3:$H$113,1)-1,0,2),OFFSET($H$3,MATCH(K3,$H$3:$H$113,1)-1,0,2)),"-")</f>
        <v>10.222222222222221</v>
      </c>
      <c r="L11" s="97">
        <f t="shared" ref="L11:M11" ca="1" si="6">IFERROR(FORECAST(L3,OFFSET($A$3,MATCH(L3,$H$3:$H$113,1)-1,0,2),OFFSET($H$3,MATCH(L3,$H$3:$H$113,1)-1,0,2)),"-")</f>
        <v>20.455813953488367</v>
      </c>
      <c r="M11" s="97" t="str">
        <f t="shared" ca="1" si="6"/>
        <v>-</v>
      </c>
    </row>
    <row r="12" spans="1:13" ht="13.5" x14ac:dyDescent="0.2">
      <c r="A12" s="96">
        <v>-2</v>
      </c>
      <c r="B12" s="96" t="s">
        <v>182</v>
      </c>
      <c r="C12" s="96">
        <v>8.14</v>
      </c>
      <c r="D12" s="96">
        <v>22.44</v>
      </c>
      <c r="E12" s="96" t="s">
        <v>182</v>
      </c>
      <c r="F12" s="96">
        <v>5.5100000000000016</v>
      </c>
      <c r="G12" s="96">
        <v>12.100000000000001</v>
      </c>
      <c r="H12" s="96">
        <v>14.260000000000002</v>
      </c>
    </row>
    <row r="13" spans="1:13" ht="13.5" x14ac:dyDescent="0.2">
      <c r="A13" s="96">
        <v>0</v>
      </c>
      <c r="B13" s="96" t="s">
        <v>182</v>
      </c>
      <c r="C13" s="96">
        <v>9.129999999999999</v>
      </c>
      <c r="D13" s="96">
        <v>24.040000000000003</v>
      </c>
      <c r="E13" s="96" t="s">
        <v>182</v>
      </c>
      <c r="F13" s="96">
        <v>6.48</v>
      </c>
      <c r="G13" s="96">
        <v>13.27</v>
      </c>
      <c r="H13" s="96">
        <v>15.7</v>
      </c>
    </row>
    <row r="14" spans="1:13" ht="13.5" x14ac:dyDescent="0.2">
      <c r="A14" s="96">
        <v>2</v>
      </c>
      <c r="B14" s="96" t="s">
        <v>182</v>
      </c>
      <c r="C14" s="96">
        <v>10.16</v>
      </c>
      <c r="D14" s="96">
        <v>25.69</v>
      </c>
      <c r="E14" s="96" t="s">
        <v>182</v>
      </c>
      <c r="F14" s="96">
        <v>7.5</v>
      </c>
      <c r="G14" s="96">
        <v>14.470000000000002</v>
      </c>
      <c r="H14" s="96">
        <v>17.2</v>
      </c>
    </row>
    <row r="15" spans="1:13" ht="13.5" x14ac:dyDescent="0.2">
      <c r="A15" s="96">
        <v>4</v>
      </c>
      <c r="B15" s="96" t="s">
        <v>182</v>
      </c>
      <c r="C15" s="96">
        <v>11.220000000000002</v>
      </c>
      <c r="D15" s="96">
        <v>27.400000000000002</v>
      </c>
      <c r="E15" s="96" t="s">
        <v>182</v>
      </c>
      <c r="F15" s="96">
        <v>8.5500000000000007</v>
      </c>
      <c r="G15" s="96">
        <v>15.720000000000002</v>
      </c>
      <c r="H15" s="96">
        <v>18.760000000000002</v>
      </c>
    </row>
    <row r="16" spans="1:13" ht="13.5" x14ac:dyDescent="0.2">
      <c r="A16" s="96">
        <v>6</v>
      </c>
      <c r="B16" s="96" t="s">
        <v>182</v>
      </c>
      <c r="C16" s="96">
        <v>12.32</v>
      </c>
      <c r="D16" s="96">
        <v>29.16</v>
      </c>
      <c r="E16" s="96" t="s">
        <v>182</v>
      </c>
      <c r="F16" s="96">
        <v>9.64</v>
      </c>
      <c r="G16" s="96">
        <v>17.010000000000002</v>
      </c>
      <c r="H16" s="96">
        <v>20.38</v>
      </c>
    </row>
    <row r="17" spans="1:8" ht="13.5" x14ac:dyDescent="0.2">
      <c r="A17" s="96">
        <v>8</v>
      </c>
      <c r="B17" s="96" t="s">
        <v>182</v>
      </c>
      <c r="C17" s="96">
        <v>13.45</v>
      </c>
      <c r="D17" s="96">
        <v>30.970000000000002</v>
      </c>
      <c r="E17" s="96" t="s">
        <v>182</v>
      </c>
      <c r="F17" s="96">
        <v>10.77</v>
      </c>
      <c r="G17" s="96">
        <v>18.34</v>
      </c>
      <c r="H17" s="96">
        <v>22.05</v>
      </c>
    </row>
    <row r="18" spans="1:8" ht="13.5" x14ac:dyDescent="0.2">
      <c r="A18" s="96">
        <v>10</v>
      </c>
      <c r="B18" s="96" t="s">
        <v>182</v>
      </c>
      <c r="C18" s="96">
        <v>14.620000000000001</v>
      </c>
      <c r="D18" s="96">
        <v>32.849999999999994</v>
      </c>
      <c r="E18" s="96" t="s">
        <v>182</v>
      </c>
      <c r="F18" s="96">
        <v>11.95</v>
      </c>
      <c r="G18" s="96">
        <v>19.709999999999997</v>
      </c>
      <c r="H18" s="96">
        <v>23.8</v>
      </c>
    </row>
    <row r="19" spans="1:8" ht="13.5" x14ac:dyDescent="0.2">
      <c r="A19" s="96">
        <v>12</v>
      </c>
      <c r="B19" s="96" t="s">
        <v>182</v>
      </c>
      <c r="C19" s="96">
        <v>15.82</v>
      </c>
      <c r="D19" s="96">
        <v>34.78</v>
      </c>
      <c r="E19" s="96" t="s">
        <v>182</v>
      </c>
      <c r="F19" s="96">
        <v>13.16</v>
      </c>
      <c r="G19" s="96">
        <v>21.12</v>
      </c>
      <c r="H19" s="96">
        <v>25.599999999999998</v>
      </c>
    </row>
    <row r="20" spans="1:8" ht="13.5" x14ac:dyDescent="0.2">
      <c r="A20" s="96">
        <v>14</v>
      </c>
      <c r="B20" s="96" t="s">
        <v>182</v>
      </c>
      <c r="C20" s="96">
        <v>17.060000000000002</v>
      </c>
      <c r="D20" s="96">
        <v>36.769999999999996</v>
      </c>
      <c r="E20" s="96" t="s">
        <v>182</v>
      </c>
      <c r="F20" s="96">
        <v>14.41</v>
      </c>
      <c r="G20" s="96">
        <v>22.580000000000002</v>
      </c>
      <c r="H20" s="96">
        <v>27.48</v>
      </c>
    </row>
    <row r="21" spans="1:8" ht="13.5" x14ac:dyDescent="0.2">
      <c r="A21" s="96">
        <v>16</v>
      </c>
      <c r="B21" s="96" t="s">
        <v>182</v>
      </c>
      <c r="C21" s="96">
        <v>18.34</v>
      </c>
      <c r="D21" s="96">
        <v>38.820000000000007</v>
      </c>
      <c r="E21" s="96" t="s">
        <v>182</v>
      </c>
      <c r="F21" s="96">
        <v>15.71</v>
      </c>
      <c r="G21" s="96">
        <v>24.09</v>
      </c>
      <c r="H21" s="96">
        <v>29.419999999999998</v>
      </c>
    </row>
    <row r="22" spans="1:8" ht="13.5" x14ac:dyDescent="0.2">
      <c r="A22" s="96">
        <v>18</v>
      </c>
      <c r="B22" s="96" t="s">
        <v>182</v>
      </c>
      <c r="C22" s="96">
        <v>19.66</v>
      </c>
      <c r="D22" s="96">
        <v>40.94</v>
      </c>
      <c r="E22" s="96" t="s">
        <v>182</v>
      </c>
      <c r="F22" s="96">
        <v>17.060000000000002</v>
      </c>
      <c r="G22" s="96">
        <v>25.640000000000004</v>
      </c>
      <c r="H22" s="96">
        <v>31.430000000000003</v>
      </c>
    </row>
    <row r="23" spans="1:8" ht="13.5" x14ac:dyDescent="0.2">
      <c r="A23" s="96">
        <v>20</v>
      </c>
      <c r="B23" s="96" t="s">
        <v>182</v>
      </c>
      <c r="C23" s="96">
        <v>21.02</v>
      </c>
      <c r="D23" s="96">
        <v>43.11</v>
      </c>
      <c r="E23" s="96" t="s">
        <v>182</v>
      </c>
      <c r="F23" s="96">
        <v>18.45</v>
      </c>
      <c r="G23" s="96">
        <v>27.24</v>
      </c>
      <c r="H23" s="96">
        <v>33.510000000000005</v>
      </c>
    </row>
    <row r="24" spans="1:8" ht="13.5" x14ac:dyDescent="0.2">
      <c r="A24" s="96">
        <v>22</v>
      </c>
      <c r="B24" s="96" t="s">
        <v>182</v>
      </c>
      <c r="C24" s="96">
        <v>22.41</v>
      </c>
      <c r="D24" s="96">
        <v>45.349999999999994</v>
      </c>
      <c r="E24" s="96" t="s">
        <v>182</v>
      </c>
      <c r="F24" s="96">
        <v>19.88</v>
      </c>
      <c r="G24" s="96">
        <v>28.88</v>
      </c>
      <c r="H24" s="96">
        <v>35.659999999999997</v>
      </c>
    </row>
    <row r="25" spans="1:8" ht="13.5" x14ac:dyDescent="0.2">
      <c r="A25" s="96">
        <v>24</v>
      </c>
      <c r="B25" s="96" t="s">
        <v>182</v>
      </c>
      <c r="C25" s="96">
        <v>23.849999999999998</v>
      </c>
      <c r="D25" s="96">
        <v>47.650000000000006</v>
      </c>
      <c r="E25" s="96" t="s">
        <v>182</v>
      </c>
      <c r="F25" s="96">
        <v>21.37</v>
      </c>
      <c r="G25" s="96">
        <v>30.580000000000002</v>
      </c>
      <c r="H25" s="96">
        <v>37.900000000000006</v>
      </c>
    </row>
    <row r="26" spans="1:8" ht="13.5" x14ac:dyDescent="0.2">
      <c r="A26" s="96">
        <v>26</v>
      </c>
      <c r="B26" s="96" t="s">
        <v>182</v>
      </c>
      <c r="C26" s="96">
        <v>25.330000000000002</v>
      </c>
      <c r="D26" s="96">
        <v>50.03</v>
      </c>
      <c r="E26" s="96" t="s">
        <v>182</v>
      </c>
      <c r="F26" s="96">
        <v>22.900000000000002</v>
      </c>
      <c r="G26" s="96">
        <v>32.320000000000007</v>
      </c>
      <c r="H26" s="96">
        <v>40.200000000000003</v>
      </c>
    </row>
    <row r="27" spans="1:8" ht="13.5" x14ac:dyDescent="0.2">
      <c r="A27" s="96">
        <v>28</v>
      </c>
      <c r="B27" s="96" t="s">
        <v>182</v>
      </c>
      <c r="C27" s="96">
        <v>26.860000000000003</v>
      </c>
      <c r="D27" s="96">
        <v>52.459999999999994</v>
      </c>
      <c r="E27" s="96" t="s">
        <v>182</v>
      </c>
      <c r="F27" s="96">
        <v>24.48</v>
      </c>
      <c r="G27" s="96">
        <v>34.120000000000005</v>
      </c>
      <c r="H27" s="96">
        <v>42.59</v>
      </c>
    </row>
    <row r="28" spans="1:8" ht="13.5" x14ac:dyDescent="0.2">
      <c r="A28" s="96">
        <v>30</v>
      </c>
      <c r="B28" s="96" t="s">
        <v>182</v>
      </c>
      <c r="C28" s="96">
        <v>28.419999999999998</v>
      </c>
      <c r="D28" s="96">
        <v>54.97</v>
      </c>
      <c r="E28" s="96" t="s">
        <v>182</v>
      </c>
      <c r="F28" s="96">
        <v>26.110000000000003</v>
      </c>
      <c r="G28" s="96">
        <v>35.97</v>
      </c>
      <c r="H28" s="96">
        <v>45.05</v>
      </c>
    </row>
    <row r="29" spans="1:8" ht="13.5" x14ac:dyDescent="0.2">
      <c r="A29" s="96">
        <v>32</v>
      </c>
      <c r="B29" s="96" t="s">
        <v>182</v>
      </c>
      <c r="C29" s="96">
        <v>30.040000000000003</v>
      </c>
      <c r="D29" s="96">
        <v>57.55</v>
      </c>
      <c r="E29" s="96" t="s">
        <v>182</v>
      </c>
      <c r="F29" s="96">
        <v>27.8</v>
      </c>
      <c r="G29" s="96">
        <v>37.870000000000005</v>
      </c>
      <c r="H29" s="96">
        <v>47.599999999999994</v>
      </c>
    </row>
    <row r="30" spans="1:8" ht="13.5" x14ac:dyDescent="0.2">
      <c r="A30" s="96">
        <v>34</v>
      </c>
      <c r="B30" s="96" t="s">
        <v>182</v>
      </c>
      <c r="C30" s="96">
        <v>31.69</v>
      </c>
      <c r="D30" s="96">
        <v>60.2</v>
      </c>
      <c r="E30" s="96" t="s">
        <v>182</v>
      </c>
      <c r="F30" s="96">
        <v>29.529999999999998</v>
      </c>
      <c r="G30" s="96">
        <v>39.820000000000007</v>
      </c>
      <c r="H30" s="96">
        <v>50.230000000000004</v>
      </c>
    </row>
    <row r="31" spans="1:8" ht="13.5" x14ac:dyDescent="0.2">
      <c r="A31" s="96">
        <v>36</v>
      </c>
      <c r="B31" s="96" t="s">
        <v>182</v>
      </c>
      <c r="C31" s="96">
        <v>33.39</v>
      </c>
      <c r="D31" s="96">
        <v>62.92</v>
      </c>
      <c r="E31" s="96" t="s">
        <v>182</v>
      </c>
      <c r="F31" s="96">
        <v>31.330000000000002</v>
      </c>
      <c r="G31" s="96">
        <v>41.83</v>
      </c>
      <c r="H31" s="96">
        <v>52.95</v>
      </c>
    </row>
    <row r="32" spans="1:8" ht="13.5" x14ac:dyDescent="0.2">
      <c r="A32" s="96">
        <v>38</v>
      </c>
      <c r="B32" s="96" t="s">
        <v>182</v>
      </c>
      <c r="C32" s="96">
        <v>35.14</v>
      </c>
      <c r="D32" s="96">
        <v>65.709999999999994</v>
      </c>
      <c r="E32" s="96" t="s">
        <v>182</v>
      </c>
      <c r="F32" s="96">
        <v>33.17</v>
      </c>
      <c r="G32" s="96">
        <v>43.900000000000006</v>
      </c>
      <c r="H32" s="96">
        <v>55.759999999999991</v>
      </c>
    </row>
    <row r="33" spans="1:8" ht="13.5" x14ac:dyDescent="0.2">
      <c r="A33" s="96">
        <v>40</v>
      </c>
      <c r="B33" s="96" t="s">
        <v>182</v>
      </c>
      <c r="C33" s="96">
        <v>36.94</v>
      </c>
      <c r="D33" s="96">
        <v>68.58</v>
      </c>
      <c r="E33" s="96" t="s">
        <v>182</v>
      </c>
      <c r="F33" s="96">
        <v>35.08</v>
      </c>
      <c r="G33" s="96">
        <v>46.019999999999996</v>
      </c>
      <c r="H33" s="96">
        <v>58.649999999999991</v>
      </c>
    </row>
    <row r="34" spans="1:8" ht="13.5" x14ac:dyDescent="0.2">
      <c r="A34" s="96">
        <v>42</v>
      </c>
      <c r="B34" s="96" t="s">
        <v>182</v>
      </c>
      <c r="C34" s="96">
        <v>38.78</v>
      </c>
      <c r="D34" s="96">
        <v>71.53</v>
      </c>
      <c r="E34" s="96" t="s">
        <v>182</v>
      </c>
      <c r="F34" s="96">
        <v>37.040000000000006</v>
      </c>
      <c r="G34" s="96">
        <v>48.2</v>
      </c>
      <c r="H34" s="96">
        <v>61.64</v>
      </c>
    </row>
    <row r="35" spans="1:8" ht="13.5" x14ac:dyDescent="0.2">
      <c r="A35" s="96">
        <v>44</v>
      </c>
      <c r="B35" s="96" t="s">
        <v>182</v>
      </c>
      <c r="C35" s="96">
        <v>40.680000000000007</v>
      </c>
      <c r="D35" s="96">
        <v>74.55</v>
      </c>
      <c r="E35" s="96" t="s">
        <v>182</v>
      </c>
      <c r="F35" s="96">
        <v>39.06</v>
      </c>
      <c r="G35" s="96">
        <v>50.44</v>
      </c>
      <c r="H35" s="96">
        <v>64.72</v>
      </c>
    </row>
    <row r="36" spans="1:8" ht="13.5" x14ac:dyDescent="0.2">
      <c r="A36" s="96">
        <v>46</v>
      </c>
      <c r="B36" s="96" t="s">
        <v>182</v>
      </c>
      <c r="C36" s="96">
        <v>42.620000000000005</v>
      </c>
      <c r="D36" s="96">
        <v>77.649999999999991</v>
      </c>
      <c r="E36" s="96" t="s">
        <v>182</v>
      </c>
      <c r="F36" s="96">
        <v>41.129999999999995</v>
      </c>
      <c r="G36" s="96">
        <v>52.739999999999995</v>
      </c>
      <c r="H36" s="96">
        <v>67.899999999999991</v>
      </c>
    </row>
    <row r="37" spans="1:8" ht="13.5" x14ac:dyDescent="0.2">
      <c r="A37" s="96">
        <v>48</v>
      </c>
      <c r="B37" s="96" t="s">
        <v>182</v>
      </c>
      <c r="C37" s="96">
        <v>44.620000000000005</v>
      </c>
      <c r="D37" s="96">
        <v>80.83</v>
      </c>
      <c r="E37" s="96" t="s">
        <v>182</v>
      </c>
      <c r="F37" s="96">
        <v>43.269999999999996</v>
      </c>
      <c r="G37" s="96">
        <v>55.099999999999994</v>
      </c>
      <c r="H37" s="96">
        <v>71.17</v>
      </c>
    </row>
    <row r="38" spans="1:8" ht="13.5" x14ac:dyDescent="0.2">
      <c r="A38" s="96">
        <v>50</v>
      </c>
      <c r="B38" s="96" t="s">
        <v>182</v>
      </c>
      <c r="C38" s="96">
        <v>46.66</v>
      </c>
      <c r="D38" s="96">
        <v>84.09</v>
      </c>
      <c r="E38" s="96" t="s">
        <v>182</v>
      </c>
      <c r="F38" s="96">
        <v>45.47</v>
      </c>
      <c r="G38" s="96">
        <v>57.519999999999996</v>
      </c>
      <c r="H38" s="96">
        <v>74.539999999999992</v>
      </c>
    </row>
    <row r="39" spans="1:8" ht="13.5" x14ac:dyDescent="0.2">
      <c r="A39" s="96">
        <v>52</v>
      </c>
      <c r="B39" s="96" t="s">
        <v>182</v>
      </c>
      <c r="C39" s="96">
        <v>48.760000000000005</v>
      </c>
      <c r="D39" s="96">
        <v>87.399999999999991</v>
      </c>
      <c r="E39" s="96" t="s">
        <v>182</v>
      </c>
      <c r="F39" s="96">
        <v>47.739999999999995</v>
      </c>
      <c r="G39" s="96">
        <v>60</v>
      </c>
      <c r="H39" s="96">
        <v>78.02</v>
      </c>
    </row>
    <row r="40" spans="1:8" ht="13.5" x14ac:dyDescent="0.2">
      <c r="A40" s="96">
        <v>54</v>
      </c>
      <c r="B40" s="96" t="s">
        <v>182</v>
      </c>
      <c r="C40" s="96">
        <v>50.91</v>
      </c>
      <c r="D40" s="96">
        <v>90.899999999999991</v>
      </c>
      <c r="E40" s="96" t="s">
        <v>182</v>
      </c>
      <c r="F40" s="96">
        <v>50.069999999999993</v>
      </c>
      <c r="G40" s="96">
        <v>62.55</v>
      </c>
      <c r="H40" s="96">
        <v>81.59</v>
      </c>
    </row>
    <row r="41" spans="1:8" ht="13.5" x14ac:dyDescent="0.2">
      <c r="A41" s="96">
        <v>56</v>
      </c>
      <c r="B41" s="96" t="s">
        <v>182</v>
      </c>
      <c r="C41" s="96">
        <v>53.11999999999999</v>
      </c>
      <c r="D41" s="96">
        <v>94.399999999999991</v>
      </c>
      <c r="E41" s="96" t="s">
        <v>182</v>
      </c>
      <c r="F41" s="96">
        <v>52.459999999999994</v>
      </c>
      <c r="G41" s="96">
        <v>65.16</v>
      </c>
      <c r="H41" s="96">
        <v>85.28</v>
      </c>
    </row>
    <row r="42" spans="1:8" ht="13.5" x14ac:dyDescent="0.2">
      <c r="A42" s="96">
        <v>58</v>
      </c>
      <c r="B42" s="96" t="s">
        <v>182</v>
      </c>
      <c r="C42" s="96">
        <v>55.379999999999995</v>
      </c>
      <c r="D42" s="96">
        <v>98</v>
      </c>
      <c r="E42" s="96" t="s">
        <v>182</v>
      </c>
      <c r="F42" s="96">
        <v>54.92</v>
      </c>
      <c r="G42" s="96">
        <v>67.84</v>
      </c>
      <c r="H42" s="96">
        <v>89.1</v>
      </c>
    </row>
    <row r="43" spans="1:8" ht="13.5" x14ac:dyDescent="0.2">
      <c r="A43" s="96">
        <v>60</v>
      </c>
      <c r="B43" s="96" t="s">
        <v>182</v>
      </c>
      <c r="C43" s="96">
        <v>57.7</v>
      </c>
      <c r="D43" s="96">
        <v>101.7</v>
      </c>
      <c r="E43" s="96" t="s">
        <v>182</v>
      </c>
      <c r="F43" s="96">
        <v>57.45</v>
      </c>
      <c r="G43" s="96">
        <v>70.58</v>
      </c>
      <c r="H43" s="96">
        <v>93</v>
      </c>
    </row>
    <row r="44" spans="1:8" ht="13.5" x14ac:dyDescent="0.2">
      <c r="A44" s="96">
        <v>62</v>
      </c>
      <c r="B44" s="96" t="s">
        <v>182</v>
      </c>
      <c r="C44" s="96">
        <v>60.069999999999993</v>
      </c>
      <c r="D44" s="96">
        <v>105.5</v>
      </c>
      <c r="E44" s="96" t="s">
        <v>182</v>
      </c>
      <c r="F44" s="96">
        <v>60.05</v>
      </c>
      <c r="G44" s="96">
        <v>73.399999999999991</v>
      </c>
      <c r="H44" s="96">
        <v>97</v>
      </c>
    </row>
    <row r="45" spans="1:8" ht="13.5" x14ac:dyDescent="0.2">
      <c r="A45" s="96">
        <v>64</v>
      </c>
      <c r="B45" s="96" t="s">
        <v>182</v>
      </c>
      <c r="C45" s="96">
        <v>62.5</v>
      </c>
      <c r="D45" s="96">
        <v>109.3</v>
      </c>
      <c r="E45" s="96" t="s">
        <v>182</v>
      </c>
      <c r="F45" s="96">
        <v>62.72</v>
      </c>
      <c r="G45" s="96">
        <v>76.28</v>
      </c>
      <c r="H45" s="96">
        <v>101.1</v>
      </c>
    </row>
    <row r="46" spans="1:8" ht="13.5" x14ac:dyDescent="0.2">
      <c r="A46" s="96">
        <v>66</v>
      </c>
      <c r="B46" s="96" t="s">
        <v>182</v>
      </c>
      <c r="C46" s="96">
        <v>64.989999999999995</v>
      </c>
      <c r="D46" s="96">
        <v>113.3</v>
      </c>
      <c r="E46" s="96" t="s">
        <v>182</v>
      </c>
      <c r="F46" s="96">
        <v>65.459999999999994</v>
      </c>
      <c r="G46" s="96">
        <v>79.23</v>
      </c>
      <c r="H46" s="96">
        <v>105.3</v>
      </c>
    </row>
    <row r="47" spans="1:8" ht="13.5" x14ac:dyDescent="0.2">
      <c r="A47" s="96">
        <v>68</v>
      </c>
      <c r="B47" s="96" t="s">
        <v>182</v>
      </c>
      <c r="C47" s="96">
        <v>67.539999999999992</v>
      </c>
      <c r="D47" s="96">
        <v>117.3</v>
      </c>
      <c r="E47" s="96" t="s">
        <v>182</v>
      </c>
      <c r="F47" s="96">
        <v>68.27</v>
      </c>
      <c r="G47" s="96">
        <v>82.25</v>
      </c>
      <c r="H47" s="96">
        <v>109.7</v>
      </c>
    </row>
    <row r="48" spans="1:8" ht="13.5" x14ac:dyDescent="0.2">
      <c r="A48" s="96">
        <v>70</v>
      </c>
      <c r="B48" s="96" t="s">
        <v>182</v>
      </c>
      <c r="C48" s="96">
        <v>70.149999999999991</v>
      </c>
      <c r="D48" s="96">
        <v>121.49999999999999</v>
      </c>
      <c r="E48" s="96" t="s">
        <v>182</v>
      </c>
      <c r="F48" s="96">
        <v>71.16</v>
      </c>
      <c r="G48" s="96">
        <v>85.3</v>
      </c>
      <c r="H48" s="96">
        <v>114.2</v>
      </c>
    </row>
    <row r="49" spans="1:8" ht="13.5" x14ac:dyDescent="0.2">
      <c r="A49" s="96">
        <v>72</v>
      </c>
      <c r="B49" s="96" t="s">
        <v>182</v>
      </c>
      <c r="C49" s="96">
        <v>72.819999999999993</v>
      </c>
      <c r="D49" s="96">
        <v>125.7</v>
      </c>
      <c r="E49" s="96" t="s">
        <v>182</v>
      </c>
      <c r="F49" s="96">
        <v>74.11999999999999</v>
      </c>
      <c r="G49" s="96">
        <v>88.5</v>
      </c>
      <c r="H49" s="96">
        <v>118.8</v>
      </c>
    </row>
    <row r="50" spans="1:8" ht="13.5" x14ac:dyDescent="0.2">
      <c r="A50" s="96">
        <v>74</v>
      </c>
      <c r="B50" s="96" t="s">
        <v>182</v>
      </c>
      <c r="C50" s="96">
        <v>75.55</v>
      </c>
      <c r="D50" s="96">
        <v>130.10000000000002</v>
      </c>
      <c r="E50" s="96" t="s">
        <v>182</v>
      </c>
      <c r="F50" s="96">
        <v>77.16</v>
      </c>
      <c r="G50" s="96">
        <v>91.7</v>
      </c>
      <c r="H50" s="96">
        <v>123.49999999999999</v>
      </c>
    </row>
    <row r="51" spans="1:8" ht="13.5" x14ac:dyDescent="0.2">
      <c r="A51" s="96">
        <v>76</v>
      </c>
      <c r="B51" s="96">
        <v>0.32000000000000028</v>
      </c>
      <c r="C51" s="96">
        <v>78.34</v>
      </c>
      <c r="D51" s="96">
        <v>134.5</v>
      </c>
      <c r="E51" s="96" t="s">
        <v>182</v>
      </c>
      <c r="F51" s="96">
        <v>80.28</v>
      </c>
      <c r="G51" s="96">
        <v>95.1</v>
      </c>
      <c r="H51" s="96">
        <v>128.4</v>
      </c>
    </row>
    <row r="52" spans="1:8" ht="13.5" x14ac:dyDescent="0.2">
      <c r="A52" s="96">
        <v>78</v>
      </c>
      <c r="B52" s="96">
        <v>0.91999999999999993</v>
      </c>
      <c r="C52" s="96">
        <v>81.2</v>
      </c>
      <c r="D52" s="96">
        <v>139</v>
      </c>
      <c r="E52" s="96" t="s">
        <v>182</v>
      </c>
      <c r="F52" s="96">
        <v>83.47</v>
      </c>
      <c r="G52" s="96">
        <v>98.5</v>
      </c>
      <c r="H52" s="96">
        <v>133.4</v>
      </c>
    </row>
    <row r="53" spans="1:8" ht="13.5" x14ac:dyDescent="0.2">
      <c r="A53" s="96">
        <v>80</v>
      </c>
      <c r="B53" s="96">
        <v>1.5300000000000011</v>
      </c>
      <c r="C53" s="96">
        <v>84.13</v>
      </c>
      <c r="D53" s="96">
        <v>143.70000000000002</v>
      </c>
      <c r="E53" s="96" t="s">
        <v>182</v>
      </c>
      <c r="F53" s="96">
        <v>86.7</v>
      </c>
      <c r="G53" s="96">
        <v>101.89999999999999</v>
      </c>
      <c r="H53" s="96">
        <v>138.5</v>
      </c>
    </row>
    <row r="54" spans="1:8" ht="13.5" x14ac:dyDescent="0.2">
      <c r="A54" s="96">
        <v>82</v>
      </c>
      <c r="B54" s="96">
        <v>2.16</v>
      </c>
      <c r="C54" s="96">
        <v>87.1</v>
      </c>
      <c r="D54" s="96">
        <v>148.4</v>
      </c>
      <c r="E54" s="96" t="s">
        <v>182</v>
      </c>
      <c r="F54" s="96">
        <v>90.1</v>
      </c>
      <c r="G54" s="96">
        <v>105.5</v>
      </c>
      <c r="H54" s="96">
        <v>143.70000000000002</v>
      </c>
    </row>
    <row r="55" spans="1:8" ht="13.5" x14ac:dyDescent="0.2">
      <c r="A55" s="96">
        <v>84</v>
      </c>
      <c r="B55" s="96">
        <v>2.8200000000000003</v>
      </c>
      <c r="C55" s="96">
        <v>90.2</v>
      </c>
      <c r="D55" s="96">
        <v>153.30000000000001</v>
      </c>
      <c r="E55" s="96">
        <v>0.58999999999999986</v>
      </c>
      <c r="F55" s="96">
        <v>93.5</v>
      </c>
      <c r="G55" s="96">
        <v>109.1</v>
      </c>
      <c r="H55" s="96">
        <v>149.10000000000002</v>
      </c>
    </row>
    <row r="56" spans="1:8" ht="13.5" x14ac:dyDescent="0.2">
      <c r="A56" s="96">
        <v>86</v>
      </c>
      <c r="B56" s="96">
        <v>3.490000000000002</v>
      </c>
      <c r="C56" s="96">
        <v>93.3</v>
      </c>
      <c r="D56" s="96">
        <v>158.20000000000002</v>
      </c>
      <c r="E56" s="96">
        <v>1.2100000000000009</v>
      </c>
      <c r="F56" s="96">
        <v>97.1</v>
      </c>
      <c r="G56" s="96">
        <v>112.8</v>
      </c>
      <c r="H56" s="96">
        <v>154.60000000000002</v>
      </c>
    </row>
    <row r="57" spans="1:8" ht="13.5" x14ac:dyDescent="0.2">
      <c r="A57" s="96">
        <v>88</v>
      </c>
      <c r="B57" s="96">
        <v>4.18</v>
      </c>
      <c r="C57" s="96">
        <v>96.5</v>
      </c>
      <c r="D57" s="96">
        <v>163.30000000000001</v>
      </c>
      <c r="E57" s="96">
        <v>1.8500000000000014</v>
      </c>
      <c r="F57" s="96">
        <v>100.7</v>
      </c>
      <c r="G57" s="96">
        <v>116.60000000000001</v>
      </c>
      <c r="H57" s="96">
        <v>160.30000000000001</v>
      </c>
    </row>
    <row r="58" spans="1:8" ht="13.5" x14ac:dyDescent="0.2">
      <c r="A58" s="96">
        <v>90</v>
      </c>
      <c r="B58" s="96">
        <v>4.8900000000000006</v>
      </c>
      <c r="C58" s="96">
        <v>99.7</v>
      </c>
      <c r="D58" s="96">
        <v>168.5</v>
      </c>
      <c r="E58" s="96">
        <v>2.5100000000000016</v>
      </c>
      <c r="F58" s="96">
        <v>104.39999999999999</v>
      </c>
      <c r="G58" s="96">
        <v>120.49999999999999</v>
      </c>
      <c r="H58" s="96">
        <v>166.10000000000002</v>
      </c>
    </row>
    <row r="59" spans="1:8" ht="13.5" x14ac:dyDescent="0.2">
      <c r="A59" s="96">
        <v>92</v>
      </c>
      <c r="B59" s="96">
        <v>5.620000000000001</v>
      </c>
      <c r="C59" s="96">
        <v>103.1</v>
      </c>
      <c r="D59" s="96">
        <v>173.70000000000002</v>
      </c>
      <c r="E59" s="96">
        <v>3.1900000000000013</v>
      </c>
      <c r="F59" s="96">
        <v>108.2</v>
      </c>
      <c r="G59" s="96">
        <v>124.39999999999999</v>
      </c>
      <c r="H59" s="96">
        <v>172</v>
      </c>
    </row>
    <row r="60" spans="1:8" ht="13.5" x14ac:dyDescent="0.2">
      <c r="A60" s="96">
        <v>94</v>
      </c>
      <c r="B60" s="96">
        <v>6.370000000000001</v>
      </c>
      <c r="C60" s="96">
        <v>106.5</v>
      </c>
      <c r="D60" s="96">
        <v>179.10000000000002</v>
      </c>
      <c r="E60" s="96">
        <v>3.9000000000000021</v>
      </c>
      <c r="F60" s="96">
        <v>112</v>
      </c>
      <c r="G60" s="96">
        <v>128.5</v>
      </c>
      <c r="H60" s="96">
        <v>178.10000000000002</v>
      </c>
    </row>
    <row r="61" spans="1:8" ht="13.5" x14ac:dyDescent="0.2">
      <c r="A61" s="96">
        <v>96</v>
      </c>
      <c r="B61" s="96">
        <v>7.1400000000000006</v>
      </c>
      <c r="C61" s="96">
        <v>109.89999999999999</v>
      </c>
      <c r="D61" s="96">
        <v>184.60000000000002</v>
      </c>
      <c r="E61" s="96">
        <v>4.620000000000001</v>
      </c>
      <c r="F61" s="96">
        <v>115.99999999999999</v>
      </c>
      <c r="G61" s="96">
        <v>132.60000000000002</v>
      </c>
      <c r="H61" s="96">
        <v>184.4</v>
      </c>
    </row>
    <row r="62" spans="1:8" ht="13.5" x14ac:dyDescent="0.2">
      <c r="A62" s="96">
        <v>98</v>
      </c>
      <c r="B62" s="96">
        <v>7.9400000000000013</v>
      </c>
      <c r="C62" s="96">
        <v>113.49999999999999</v>
      </c>
      <c r="D62" s="96">
        <v>190.3</v>
      </c>
      <c r="E62" s="96">
        <v>5.3599999999999994</v>
      </c>
      <c r="F62" s="96">
        <v>120.10000000000001</v>
      </c>
      <c r="G62" s="96">
        <v>136.80000000000001</v>
      </c>
      <c r="H62" s="96">
        <v>190.8</v>
      </c>
    </row>
    <row r="63" spans="1:8" ht="13.5" x14ac:dyDescent="0.2">
      <c r="A63" s="96">
        <v>100</v>
      </c>
      <c r="B63" s="96">
        <v>8.7600000000000016</v>
      </c>
      <c r="C63" s="96">
        <v>117.10000000000001</v>
      </c>
      <c r="D63" s="96">
        <v>196</v>
      </c>
      <c r="E63" s="96">
        <v>6.129999999999999</v>
      </c>
      <c r="F63" s="96">
        <v>124.2</v>
      </c>
      <c r="G63" s="96">
        <v>141.10000000000002</v>
      </c>
      <c r="H63" s="96">
        <v>197.3</v>
      </c>
    </row>
    <row r="64" spans="1:8" ht="13.5" x14ac:dyDescent="0.2">
      <c r="A64" s="96">
        <v>102</v>
      </c>
      <c r="B64" s="96">
        <v>9.6000000000000014</v>
      </c>
      <c r="C64" s="96">
        <v>120.8</v>
      </c>
      <c r="D64" s="96">
        <v>201.8</v>
      </c>
      <c r="E64" s="96">
        <v>6.9200000000000017</v>
      </c>
      <c r="F64" s="96">
        <v>128.5</v>
      </c>
      <c r="G64" s="96">
        <v>145.5</v>
      </c>
      <c r="H64" s="96">
        <v>204</v>
      </c>
    </row>
    <row r="65" spans="1:8" ht="13.5" x14ac:dyDescent="0.2">
      <c r="A65" s="96">
        <v>104</v>
      </c>
      <c r="B65" s="96">
        <v>10.46</v>
      </c>
      <c r="C65" s="96">
        <v>124.60000000000001</v>
      </c>
      <c r="D65" s="96">
        <v>207.8</v>
      </c>
      <c r="E65" s="96">
        <v>7.73</v>
      </c>
      <c r="F65" s="96">
        <v>132.80000000000001</v>
      </c>
      <c r="G65" s="96">
        <v>150</v>
      </c>
      <c r="H65" s="96">
        <v>210.9</v>
      </c>
    </row>
    <row r="66" spans="1:8" ht="13.5" x14ac:dyDescent="0.2">
      <c r="A66" s="96">
        <v>106</v>
      </c>
      <c r="B66" s="96">
        <v>11.350000000000001</v>
      </c>
      <c r="C66" s="96">
        <v>128.4</v>
      </c>
      <c r="D66" s="96">
        <v>213.9</v>
      </c>
      <c r="E66" s="96">
        <v>8.57</v>
      </c>
      <c r="F66" s="96">
        <v>137.30000000000001</v>
      </c>
      <c r="G66" s="96">
        <v>154.5</v>
      </c>
      <c r="H66" s="96">
        <v>217.9</v>
      </c>
    </row>
    <row r="67" spans="1:8" ht="13.5" x14ac:dyDescent="0.2">
      <c r="A67" s="96">
        <v>108</v>
      </c>
      <c r="B67" s="96">
        <v>12.260000000000002</v>
      </c>
      <c r="C67" s="96">
        <v>132.30000000000001</v>
      </c>
      <c r="D67" s="96">
        <v>220.10000000000002</v>
      </c>
      <c r="E67" s="96">
        <v>9.43</v>
      </c>
      <c r="F67" s="96">
        <v>141.80000000000001</v>
      </c>
      <c r="G67" s="96">
        <v>159.20000000000002</v>
      </c>
      <c r="H67" s="96">
        <v>225.10000000000002</v>
      </c>
    </row>
    <row r="68" spans="1:8" ht="13.5" x14ac:dyDescent="0.2">
      <c r="A68" s="96">
        <v>110</v>
      </c>
      <c r="B68" s="96">
        <v>13.190000000000001</v>
      </c>
      <c r="C68" s="96">
        <v>136.30000000000001</v>
      </c>
      <c r="D68" s="96">
        <v>226.4</v>
      </c>
      <c r="E68" s="96">
        <v>10.310000000000002</v>
      </c>
      <c r="F68" s="96">
        <v>146.5</v>
      </c>
      <c r="G68" s="96">
        <v>164</v>
      </c>
      <c r="H68" s="96">
        <v>232.5</v>
      </c>
    </row>
    <row r="69" spans="1:8" ht="13.5" x14ac:dyDescent="0.2">
      <c r="A69" s="96">
        <v>112</v>
      </c>
      <c r="B69" s="96">
        <v>14.150000000000002</v>
      </c>
      <c r="C69" s="96">
        <v>140.4</v>
      </c>
      <c r="D69" s="96">
        <v>232.9</v>
      </c>
      <c r="E69" s="96">
        <v>11.220000000000002</v>
      </c>
      <c r="F69" s="96">
        <v>151.20000000000002</v>
      </c>
      <c r="G69" s="96">
        <v>168.8</v>
      </c>
      <c r="H69" s="96">
        <v>240</v>
      </c>
    </row>
    <row r="70" spans="1:8" ht="13.5" x14ac:dyDescent="0.2">
      <c r="A70" s="96">
        <v>114</v>
      </c>
      <c r="B70" s="96">
        <v>15.129999999999999</v>
      </c>
      <c r="C70" s="96">
        <v>144.60000000000002</v>
      </c>
      <c r="D70" s="96">
        <v>239.5</v>
      </c>
      <c r="E70" s="96">
        <v>12.150000000000002</v>
      </c>
      <c r="F70" s="96">
        <v>156.10000000000002</v>
      </c>
      <c r="G70" s="96">
        <v>173.8</v>
      </c>
      <c r="H70" s="96">
        <v>247.7</v>
      </c>
    </row>
    <row r="71" spans="1:8" ht="13.5" x14ac:dyDescent="0.2">
      <c r="A71" s="96">
        <v>116</v>
      </c>
      <c r="B71" s="96">
        <v>16.14</v>
      </c>
      <c r="C71" s="96">
        <v>148.80000000000001</v>
      </c>
      <c r="D71" s="96">
        <v>246.2</v>
      </c>
      <c r="E71" s="96">
        <v>13.11</v>
      </c>
      <c r="F71" s="96">
        <v>161</v>
      </c>
      <c r="G71" s="96">
        <v>178.8</v>
      </c>
      <c r="H71" s="96">
        <v>255.5</v>
      </c>
    </row>
    <row r="72" spans="1:8" ht="13.5" x14ac:dyDescent="0.2">
      <c r="A72" s="96">
        <v>118</v>
      </c>
      <c r="B72" s="96">
        <v>17.18</v>
      </c>
      <c r="C72" s="96">
        <v>153.20000000000002</v>
      </c>
      <c r="D72" s="96">
        <v>253.10000000000002</v>
      </c>
      <c r="E72" s="96">
        <v>14.100000000000001</v>
      </c>
      <c r="F72" s="96">
        <v>166.10000000000002</v>
      </c>
      <c r="G72" s="96">
        <v>183.9</v>
      </c>
      <c r="H72" s="96">
        <v>263.60000000000002</v>
      </c>
    </row>
    <row r="73" spans="1:8" ht="13.5" x14ac:dyDescent="0.2">
      <c r="A73" s="96">
        <v>120</v>
      </c>
      <c r="B73" s="96">
        <v>18.239999999999998</v>
      </c>
      <c r="C73" s="96">
        <v>157.60000000000002</v>
      </c>
      <c r="D73" s="96">
        <v>260</v>
      </c>
      <c r="E73" s="96">
        <v>15.11</v>
      </c>
      <c r="F73" s="96">
        <v>171.3</v>
      </c>
      <c r="G73" s="96">
        <v>189.20000000000002</v>
      </c>
      <c r="H73" s="96">
        <v>271.8</v>
      </c>
    </row>
    <row r="74" spans="1:8" ht="13.5" x14ac:dyDescent="0.2">
      <c r="A74" s="96">
        <v>122</v>
      </c>
      <c r="B74" s="96">
        <v>19.330000000000002</v>
      </c>
      <c r="C74" s="96">
        <v>162.10000000000002</v>
      </c>
      <c r="D74" s="96">
        <v>267.2</v>
      </c>
      <c r="E74" s="96">
        <v>16.150000000000002</v>
      </c>
      <c r="F74" s="96">
        <v>176.5</v>
      </c>
      <c r="G74" s="96">
        <v>194.5</v>
      </c>
      <c r="H74" s="96">
        <v>280.2</v>
      </c>
    </row>
    <row r="75" spans="1:8" ht="13.5" x14ac:dyDescent="0.2">
      <c r="A75" s="96">
        <v>124</v>
      </c>
      <c r="B75" s="96">
        <v>20.45</v>
      </c>
      <c r="C75" s="96">
        <v>166.70000000000002</v>
      </c>
      <c r="D75" s="96">
        <v>274.40000000000003</v>
      </c>
      <c r="E75" s="96">
        <v>17.220000000000002</v>
      </c>
      <c r="F75" s="96">
        <v>181.9</v>
      </c>
      <c r="G75" s="96">
        <v>200</v>
      </c>
      <c r="H75" s="96">
        <v>288.8</v>
      </c>
    </row>
    <row r="76" spans="1:8" ht="13.5" x14ac:dyDescent="0.2">
      <c r="A76" s="96">
        <v>126</v>
      </c>
      <c r="B76" s="96">
        <v>21.59</v>
      </c>
      <c r="C76" s="96">
        <v>171.3</v>
      </c>
      <c r="D76" s="96">
        <v>281.8</v>
      </c>
      <c r="E76" s="96">
        <v>18.320000000000004</v>
      </c>
      <c r="F76" s="96">
        <v>187.5</v>
      </c>
      <c r="G76" s="96">
        <v>205.5</v>
      </c>
      <c r="H76" s="96">
        <v>297.60000000000002</v>
      </c>
    </row>
    <row r="77" spans="1:8" ht="13.5" x14ac:dyDescent="0.2">
      <c r="A77" s="96">
        <v>128</v>
      </c>
      <c r="B77" s="96">
        <v>22.77</v>
      </c>
      <c r="C77" s="96">
        <v>176.10000000000002</v>
      </c>
      <c r="D77" s="96">
        <v>289.3</v>
      </c>
      <c r="E77" s="96">
        <v>19.440000000000001</v>
      </c>
      <c r="F77" s="96">
        <v>193.10000000000002</v>
      </c>
      <c r="G77" s="96">
        <v>211.20000000000002</v>
      </c>
      <c r="H77" s="96">
        <v>306.60000000000002</v>
      </c>
    </row>
    <row r="78" spans="1:8" ht="13.5" x14ac:dyDescent="0.2">
      <c r="A78" s="96">
        <v>130</v>
      </c>
      <c r="B78" s="96">
        <v>23.970000000000002</v>
      </c>
      <c r="C78" s="96">
        <v>180.9</v>
      </c>
      <c r="D78" s="96">
        <v>297</v>
      </c>
      <c r="E78" s="96">
        <v>20.59</v>
      </c>
      <c r="F78" s="96">
        <v>198.8</v>
      </c>
      <c r="G78" s="96">
        <v>217</v>
      </c>
      <c r="H78" s="96">
        <v>315.7</v>
      </c>
    </row>
    <row r="79" spans="1:8" ht="13.5" x14ac:dyDescent="0.2">
      <c r="A79" s="96">
        <v>132</v>
      </c>
      <c r="B79" s="96">
        <v>25.2</v>
      </c>
      <c r="C79" s="96">
        <v>185.9</v>
      </c>
      <c r="D79" s="96">
        <v>304.8</v>
      </c>
      <c r="E79" s="96">
        <v>21.779999999999998</v>
      </c>
      <c r="F79" s="96">
        <v>204.70000000000002</v>
      </c>
      <c r="G79" s="96">
        <v>222.8</v>
      </c>
      <c r="H79" s="96">
        <v>325.10000000000002</v>
      </c>
    </row>
    <row r="80" spans="1:8" ht="13.5" x14ac:dyDescent="0.2">
      <c r="A80" s="96">
        <v>134</v>
      </c>
      <c r="B80" s="96">
        <v>26.459999999999997</v>
      </c>
      <c r="C80" s="96">
        <v>190.9</v>
      </c>
      <c r="D80" s="96">
        <v>312.7</v>
      </c>
      <c r="E80" s="96">
        <v>22.99</v>
      </c>
      <c r="F80" s="96">
        <v>210.70000000000002</v>
      </c>
      <c r="G80" s="96">
        <v>228.8</v>
      </c>
      <c r="H80" s="96">
        <v>334.6</v>
      </c>
    </row>
    <row r="81" spans="1:8" ht="13.5" x14ac:dyDescent="0.2">
      <c r="A81" s="96">
        <v>136</v>
      </c>
      <c r="B81" s="96">
        <v>27.750000000000004</v>
      </c>
      <c r="C81" s="96">
        <v>196</v>
      </c>
      <c r="D81" s="96">
        <v>320.8</v>
      </c>
      <c r="E81" s="96">
        <v>24.24</v>
      </c>
      <c r="F81" s="96">
        <v>216.8</v>
      </c>
      <c r="G81" s="96">
        <v>234.9</v>
      </c>
      <c r="H81" s="96">
        <v>344.40000000000003</v>
      </c>
    </row>
    <row r="82" spans="1:8" ht="13.5" x14ac:dyDescent="0.2">
      <c r="A82" s="96">
        <v>138</v>
      </c>
      <c r="B82" s="96">
        <v>29.070000000000004</v>
      </c>
      <c r="C82" s="96">
        <v>201.20000000000002</v>
      </c>
      <c r="D82" s="96">
        <v>329.1</v>
      </c>
      <c r="E82" s="96">
        <v>25.51</v>
      </c>
      <c r="F82" s="96">
        <v>223</v>
      </c>
      <c r="G82" s="96">
        <v>241.10000000000002</v>
      </c>
      <c r="H82" s="96">
        <v>354.3</v>
      </c>
    </row>
    <row r="83" spans="1:8" ht="13.5" x14ac:dyDescent="0.2">
      <c r="A83" s="96">
        <v>140</v>
      </c>
      <c r="B83" s="96">
        <v>30.419999999999998</v>
      </c>
      <c r="C83" s="96">
        <v>206.5</v>
      </c>
      <c r="D83" s="96">
        <v>337.5</v>
      </c>
      <c r="E83" s="96">
        <v>26.820000000000004</v>
      </c>
      <c r="F83" s="96">
        <v>229.4</v>
      </c>
      <c r="G83" s="96">
        <v>247.40000000000003</v>
      </c>
      <c r="H83" s="96">
        <v>364.5</v>
      </c>
    </row>
    <row r="84" spans="1:8" ht="13.5" x14ac:dyDescent="0.2">
      <c r="A84" s="96">
        <v>142</v>
      </c>
      <c r="B84" s="96">
        <v>31.81</v>
      </c>
      <c r="C84" s="96">
        <v>211.9</v>
      </c>
      <c r="D84" s="96">
        <v>346</v>
      </c>
      <c r="E84" s="96">
        <v>28.16</v>
      </c>
      <c r="F84" s="96">
        <v>235.8</v>
      </c>
      <c r="G84" s="96">
        <v>253.8</v>
      </c>
      <c r="H84" s="96">
        <v>374.90000000000003</v>
      </c>
    </row>
    <row r="85" spans="1:8" ht="13.5" x14ac:dyDescent="0.2">
      <c r="A85" s="96">
        <v>144</v>
      </c>
      <c r="B85" s="96">
        <v>33.22</v>
      </c>
      <c r="C85" s="96">
        <v>217.4</v>
      </c>
      <c r="D85" s="96">
        <v>354.7</v>
      </c>
      <c r="E85" s="96">
        <v>29.529999999999998</v>
      </c>
      <c r="F85" s="96">
        <v>242.5</v>
      </c>
      <c r="G85" s="96">
        <v>260.40000000000003</v>
      </c>
      <c r="H85" s="96">
        <v>385.40000000000003</v>
      </c>
    </row>
    <row r="86" spans="1:8" ht="13.5" x14ac:dyDescent="0.2">
      <c r="A86" s="96">
        <v>146</v>
      </c>
      <c r="B86" s="96">
        <v>34.67</v>
      </c>
      <c r="C86" s="96">
        <v>223</v>
      </c>
      <c r="D86" s="96">
        <v>363.6</v>
      </c>
      <c r="E86" s="96">
        <v>30.930000000000003</v>
      </c>
      <c r="F86" s="96">
        <v>249.2</v>
      </c>
      <c r="G86" s="96">
        <v>267</v>
      </c>
      <c r="H86" s="96">
        <v>396.2</v>
      </c>
    </row>
    <row r="87" spans="1:8" ht="13.5" x14ac:dyDescent="0.2">
      <c r="A87" s="96">
        <v>148</v>
      </c>
      <c r="B87" s="96">
        <v>36.150000000000006</v>
      </c>
      <c r="C87" s="96">
        <v>228.70000000000002</v>
      </c>
      <c r="D87" s="96">
        <v>372.6</v>
      </c>
      <c r="E87" s="96">
        <v>32.370000000000005</v>
      </c>
      <c r="F87" s="96">
        <v>256.10000000000002</v>
      </c>
      <c r="G87" s="96">
        <v>273.8</v>
      </c>
      <c r="H87" s="96">
        <v>407.3</v>
      </c>
    </row>
    <row r="88" spans="1:8" ht="13.5" x14ac:dyDescent="0.2">
      <c r="A88" s="96">
        <v>150</v>
      </c>
      <c r="B88" s="96">
        <v>37.659999999999997</v>
      </c>
      <c r="C88" s="96">
        <v>234.5</v>
      </c>
      <c r="D88" s="96">
        <v>381.7</v>
      </c>
      <c r="E88" s="96">
        <v>33.840000000000003</v>
      </c>
      <c r="F88" s="96">
        <v>263.10000000000002</v>
      </c>
      <c r="G88" s="96">
        <v>280.7</v>
      </c>
      <c r="H88" s="96">
        <v>418.5</v>
      </c>
    </row>
    <row r="89" spans="1:8" ht="13.5" x14ac:dyDescent="0.2">
      <c r="A89" s="96">
        <v>152</v>
      </c>
      <c r="B89" s="96">
        <v>39.209999999999994</v>
      </c>
      <c r="C89" s="96">
        <v>240.4</v>
      </c>
      <c r="D89" s="96">
        <v>391.1</v>
      </c>
      <c r="E89" s="96">
        <v>35.349999999999994</v>
      </c>
      <c r="F89" s="96">
        <v>270.2</v>
      </c>
      <c r="G89" s="96">
        <v>287.7</v>
      </c>
      <c r="H89" s="96">
        <v>429.90000000000003</v>
      </c>
    </row>
    <row r="90" spans="1:8" ht="13.5" x14ac:dyDescent="0.2">
      <c r="A90" s="96">
        <v>154</v>
      </c>
      <c r="B90" s="96">
        <v>40.790000000000006</v>
      </c>
      <c r="C90" s="96">
        <v>246.40000000000003</v>
      </c>
      <c r="D90" s="96">
        <v>400.6</v>
      </c>
      <c r="E90" s="96">
        <v>36.89</v>
      </c>
      <c r="F90" s="96">
        <v>277.5</v>
      </c>
      <c r="G90" s="96">
        <v>294.90000000000003</v>
      </c>
      <c r="H90" s="96">
        <v>441.6</v>
      </c>
    </row>
    <row r="91" spans="1:8" ht="13.5" x14ac:dyDescent="0.2">
      <c r="A91" s="96">
        <v>156</v>
      </c>
      <c r="B91" s="96">
        <v>42.41</v>
      </c>
      <c r="C91" s="96">
        <v>252.5</v>
      </c>
      <c r="D91" s="96">
        <v>410.2</v>
      </c>
      <c r="E91" s="96">
        <v>38.47</v>
      </c>
      <c r="F91" s="96">
        <v>285</v>
      </c>
      <c r="G91" s="96">
        <v>302.10000000000002</v>
      </c>
      <c r="H91" s="96">
        <v>453.5</v>
      </c>
    </row>
    <row r="92" spans="1:8" ht="13.5" x14ac:dyDescent="0.2">
      <c r="A92" s="96">
        <v>158</v>
      </c>
      <c r="B92" s="96">
        <v>44.06</v>
      </c>
      <c r="C92" s="96">
        <v>258.7</v>
      </c>
      <c r="D92" s="96">
        <v>420.1</v>
      </c>
      <c r="E92" s="96">
        <v>40.090000000000003</v>
      </c>
      <c r="F92" s="96">
        <v>292.5</v>
      </c>
      <c r="G92" s="96">
        <v>309.5</v>
      </c>
      <c r="H92" s="96">
        <v>465.7</v>
      </c>
    </row>
    <row r="93" spans="1:8" ht="13.5" x14ac:dyDescent="0.2">
      <c r="A93" s="96">
        <v>160</v>
      </c>
      <c r="B93" s="96">
        <v>45.75</v>
      </c>
      <c r="C93" s="96">
        <v>265</v>
      </c>
      <c r="D93" s="96">
        <v>430.1</v>
      </c>
      <c r="E93" s="96">
        <v>41.739999999999995</v>
      </c>
      <c r="F93" s="96">
        <v>300.2</v>
      </c>
      <c r="G93" s="96">
        <v>317.10000000000002</v>
      </c>
      <c r="H93" s="96">
        <v>478</v>
      </c>
    </row>
    <row r="94" spans="1:8" ht="13.5" x14ac:dyDescent="0.2">
      <c r="A94" s="96">
        <v>162</v>
      </c>
      <c r="B94" s="96">
        <v>47.480000000000004</v>
      </c>
      <c r="C94" s="96">
        <v>271.40000000000003</v>
      </c>
      <c r="D94" s="96">
        <v>440.3</v>
      </c>
      <c r="E94" s="96">
        <v>43.430000000000007</v>
      </c>
      <c r="F94" s="96">
        <v>308.10000000000002</v>
      </c>
      <c r="G94" s="96">
        <v>324.7</v>
      </c>
      <c r="H94" s="96">
        <v>490.6</v>
      </c>
    </row>
    <row r="95" spans="1:8" ht="13.5" x14ac:dyDescent="0.2">
      <c r="A95" s="96">
        <v>164</v>
      </c>
      <c r="B95" s="96">
        <v>49.239999999999995</v>
      </c>
      <c r="C95" s="96">
        <v>278</v>
      </c>
      <c r="D95" s="96">
        <v>450.6</v>
      </c>
      <c r="E95" s="96">
        <v>45.150000000000006</v>
      </c>
      <c r="F95" s="96">
        <v>316.10000000000002</v>
      </c>
      <c r="G95" s="96">
        <v>332.5</v>
      </c>
      <c r="H95" s="96">
        <v>503.50000000000006</v>
      </c>
    </row>
    <row r="96" spans="1:8" ht="13.5" x14ac:dyDescent="0.2">
      <c r="A96" s="96">
        <v>166</v>
      </c>
      <c r="B96" s="96">
        <v>51.039999999999992</v>
      </c>
      <c r="C96" s="96">
        <v>284.60000000000002</v>
      </c>
      <c r="D96" s="96">
        <v>461.1</v>
      </c>
      <c r="E96" s="96">
        <v>46.92</v>
      </c>
      <c r="F96" s="96">
        <v>324.3</v>
      </c>
      <c r="G96" s="96">
        <v>340.40000000000003</v>
      </c>
      <c r="H96" s="96">
        <v>516.59999999999991</v>
      </c>
    </row>
    <row r="97" spans="1:8" ht="13.5" x14ac:dyDescent="0.2">
      <c r="A97" s="96">
        <v>168</v>
      </c>
      <c r="B97" s="96">
        <v>52.86999999999999</v>
      </c>
      <c r="C97" s="96">
        <v>291.3</v>
      </c>
      <c r="D97" s="96">
        <v>471.90000000000003</v>
      </c>
      <c r="E97" s="96">
        <v>48.72</v>
      </c>
      <c r="F97" s="96">
        <v>332.6</v>
      </c>
      <c r="G97" s="96">
        <v>348.5</v>
      </c>
      <c r="H97" s="96">
        <v>529.9</v>
      </c>
    </row>
    <row r="98" spans="1:8" ht="13.5" x14ac:dyDescent="0.2">
      <c r="A98" s="96">
        <v>170</v>
      </c>
      <c r="B98" s="96">
        <v>54.75</v>
      </c>
      <c r="C98" s="96">
        <v>298.2</v>
      </c>
      <c r="D98" s="96">
        <v>482.8</v>
      </c>
      <c r="E98" s="96">
        <v>50.569999999999993</v>
      </c>
      <c r="F98" s="96">
        <v>341.1</v>
      </c>
      <c r="G98" s="96">
        <v>356.7</v>
      </c>
      <c r="H98" s="96">
        <v>543.5</v>
      </c>
    </row>
    <row r="99" spans="1:8" ht="13.5" x14ac:dyDescent="0.2">
      <c r="A99" s="96">
        <v>172</v>
      </c>
      <c r="B99" s="96">
        <v>56.66</v>
      </c>
      <c r="C99" s="96">
        <v>305.2</v>
      </c>
      <c r="D99" s="96">
        <v>493.90000000000003</v>
      </c>
      <c r="E99" s="96">
        <v>52.45</v>
      </c>
      <c r="F99" s="96">
        <v>349.7</v>
      </c>
      <c r="G99" s="96">
        <v>365</v>
      </c>
      <c r="H99" s="96">
        <v>557.4</v>
      </c>
    </row>
    <row r="100" spans="1:8" ht="13.5" x14ac:dyDescent="0.2">
      <c r="A100" s="96">
        <v>174</v>
      </c>
      <c r="B100" s="96">
        <v>58.61</v>
      </c>
      <c r="C100" s="96">
        <v>312.2</v>
      </c>
      <c r="D100" s="96">
        <v>505.09999999999997</v>
      </c>
      <c r="E100" s="96">
        <v>54.36999999999999</v>
      </c>
      <c r="F100" s="96">
        <v>358.5</v>
      </c>
      <c r="G100" s="96">
        <v>373.5</v>
      </c>
      <c r="H100" s="96">
        <v>571.5</v>
      </c>
    </row>
    <row r="101" spans="1:8" ht="13.5" x14ac:dyDescent="0.2">
      <c r="A101" s="96">
        <v>176</v>
      </c>
      <c r="B101" s="96">
        <v>60.61</v>
      </c>
      <c r="C101" s="96">
        <v>319.40000000000003</v>
      </c>
      <c r="D101" s="96">
        <v>516.59999999999991</v>
      </c>
      <c r="E101" s="96">
        <v>56.34</v>
      </c>
      <c r="F101" s="96">
        <v>367.5</v>
      </c>
      <c r="G101" s="96">
        <v>382.1</v>
      </c>
      <c r="H101" s="96">
        <v>585.79999999999995</v>
      </c>
    </row>
    <row r="102" spans="1:8" ht="13.5" x14ac:dyDescent="0.2">
      <c r="A102" s="96">
        <v>178</v>
      </c>
      <c r="B102" s="96">
        <v>62.64</v>
      </c>
      <c r="C102" s="96">
        <v>326.8</v>
      </c>
      <c r="D102" s="96">
        <v>528.29999999999995</v>
      </c>
      <c r="E102" s="96">
        <v>58.349999999999994</v>
      </c>
      <c r="F102" s="96">
        <v>376.6</v>
      </c>
      <c r="G102" s="96">
        <v>390.8</v>
      </c>
      <c r="H102" s="96">
        <v>600.5</v>
      </c>
    </row>
    <row r="103" spans="1:8" ht="13.5" x14ac:dyDescent="0.2">
      <c r="A103" s="96">
        <v>180</v>
      </c>
      <c r="B103" s="96">
        <v>64.709999999999994</v>
      </c>
      <c r="C103" s="96">
        <v>334.2</v>
      </c>
      <c r="D103" s="96">
        <v>540.19999999999993</v>
      </c>
      <c r="E103" s="96">
        <v>60.399999999999991</v>
      </c>
      <c r="F103" s="96">
        <v>386</v>
      </c>
      <c r="G103" s="96">
        <v>399.7</v>
      </c>
      <c r="H103" s="96">
        <v>615.4</v>
      </c>
    </row>
    <row r="104" spans="1:8" ht="13.5" x14ac:dyDescent="0.2">
      <c r="A104" s="96">
        <v>182</v>
      </c>
      <c r="B104" s="96">
        <v>66.83</v>
      </c>
      <c r="C104" s="96">
        <v>341.7</v>
      </c>
      <c r="D104" s="96">
        <v>552.29999999999995</v>
      </c>
      <c r="E104" s="96">
        <v>62.489999999999995</v>
      </c>
      <c r="F104" s="96">
        <v>395.40000000000003</v>
      </c>
      <c r="G104" s="96">
        <v>408.8</v>
      </c>
      <c r="H104" s="96">
        <v>630.5</v>
      </c>
    </row>
    <row r="105" spans="1:8" ht="13.5" x14ac:dyDescent="0.2">
      <c r="A105" s="96">
        <v>184</v>
      </c>
      <c r="B105" s="96">
        <v>68.989999999999995</v>
      </c>
      <c r="C105" s="96">
        <v>349.40000000000003</v>
      </c>
      <c r="D105" s="96">
        <v>564.59999999999991</v>
      </c>
      <c r="E105" s="96">
        <v>64.61999999999999</v>
      </c>
      <c r="F105" s="96">
        <v>405.1</v>
      </c>
      <c r="G105" s="96">
        <v>418</v>
      </c>
      <c r="H105" s="96">
        <v>646</v>
      </c>
    </row>
    <row r="106" spans="1:8" ht="13.5" x14ac:dyDescent="0.2">
      <c r="A106" s="96">
        <v>186</v>
      </c>
      <c r="B106" s="96">
        <v>71.19</v>
      </c>
      <c r="C106" s="96">
        <v>357.2</v>
      </c>
      <c r="D106" s="96">
        <v>577.09999999999991</v>
      </c>
      <c r="E106" s="96">
        <v>66.81</v>
      </c>
      <c r="F106" s="96">
        <v>414.90000000000003</v>
      </c>
      <c r="G106" s="96">
        <v>427.40000000000003</v>
      </c>
      <c r="H106" s="96">
        <v>661.69999999999993</v>
      </c>
    </row>
    <row r="107" spans="1:8" ht="13.5" x14ac:dyDescent="0.2">
      <c r="A107" s="96">
        <v>188</v>
      </c>
      <c r="B107" s="96">
        <v>73.429999999999993</v>
      </c>
      <c r="C107" s="96">
        <v>365.1</v>
      </c>
      <c r="D107" s="96">
        <v>589.79999999999995</v>
      </c>
      <c r="E107" s="96">
        <v>69.03</v>
      </c>
      <c r="F107" s="96">
        <v>425</v>
      </c>
      <c r="G107" s="96">
        <v>436.90000000000003</v>
      </c>
      <c r="H107" s="96">
        <v>677.69999999999993</v>
      </c>
    </row>
    <row r="108" spans="1:8" ht="13.5" x14ac:dyDescent="0.2">
      <c r="A108" s="96">
        <v>190</v>
      </c>
      <c r="B108" s="96">
        <v>75.72</v>
      </c>
      <c r="C108" s="96">
        <v>373.2</v>
      </c>
      <c r="D108" s="96">
        <v>602.79999999999995</v>
      </c>
      <c r="E108" s="96">
        <v>71.3</v>
      </c>
      <c r="F108" s="96">
        <v>435.2</v>
      </c>
      <c r="G108" s="96">
        <v>446.6</v>
      </c>
      <c r="H108" s="96">
        <v>693.9</v>
      </c>
    </row>
    <row r="109" spans="1:8" ht="13.5" x14ac:dyDescent="0.2">
      <c r="A109" s="96">
        <v>192</v>
      </c>
      <c r="B109" s="96">
        <v>78.05</v>
      </c>
      <c r="C109" s="96">
        <v>381.3</v>
      </c>
      <c r="D109" s="96">
        <v>616</v>
      </c>
      <c r="E109" s="96">
        <v>73.61999999999999</v>
      </c>
      <c r="F109" s="96">
        <v>445.6</v>
      </c>
      <c r="G109" s="96">
        <v>456.5</v>
      </c>
      <c r="H109" s="96">
        <v>710.5</v>
      </c>
    </row>
    <row r="110" spans="1:8" ht="13.5" x14ac:dyDescent="0.2">
      <c r="A110" s="96">
        <v>194</v>
      </c>
      <c r="B110" s="96">
        <v>80.42</v>
      </c>
      <c r="C110" s="96">
        <v>389.6</v>
      </c>
      <c r="D110" s="96">
        <v>629.5</v>
      </c>
      <c r="E110" s="96">
        <v>75.98</v>
      </c>
      <c r="F110" s="96">
        <v>456.2</v>
      </c>
      <c r="G110" s="96">
        <v>466.5</v>
      </c>
      <c r="H110" s="96">
        <v>727.4</v>
      </c>
    </row>
    <row r="111" spans="1:8" ht="13.5" x14ac:dyDescent="0.2">
      <c r="A111" s="96">
        <v>196</v>
      </c>
      <c r="B111" s="96">
        <v>82.84</v>
      </c>
      <c r="C111" s="96">
        <v>398</v>
      </c>
      <c r="D111" s="96">
        <v>643.19999999999993</v>
      </c>
      <c r="E111" s="96">
        <v>78.39</v>
      </c>
      <c r="F111" s="96">
        <v>467</v>
      </c>
      <c r="G111" s="96">
        <v>476.7</v>
      </c>
      <c r="H111" s="96">
        <v>744.5</v>
      </c>
    </row>
    <row r="112" spans="1:8" ht="13.5" x14ac:dyDescent="0.2">
      <c r="A112" s="96">
        <v>198</v>
      </c>
      <c r="B112" s="96">
        <v>85.3</v>
      </c>
      <c r="C112" s="96">
        <v>406.6</v>
      </c>
      <c r="D112" s="96">
        <v>657.19999999999993</v>
      </c>
      <c r="E112" s="96">
        <v>80.84</v>
      </c>
      <c r="F112" s="96">
        <v>478.1</v>
      </c>
      <c r="G112" s="96">
        <v>487.1</v>
      </c>
      <c r="H112" s="96">
        <v>762</v>
      </c>
    </row>
    <row r="113" spans="1:8" ht="13.5" x14ac:dyDescent="0.2">
      <c r="A113" s="96">
        <v>200</v>
      </c>
      <c r="B113" s="96">
        <v>87.8</v>
      </c>
      <c r="C113" s="96">
        <v>415.3</v>
      </c>
      <c r="D113" s="96">
        <v>671.4</v>
      </c>
      <c r="E113" s="96">
        <v>83.35</v>
      </c>
      <c r="F113" s="96">
        <v>489.3</v>
      </c>
      <c r="G113" s="96">
        <v>497.7</v>
      </c>
      <c r="H113" s="96">
        <v>779.69999999999993</v>
      </c>
    </row>
  </sheetData>
  <sheetProtection password="E0B2" sheet="1" objects="1" scenarios="1"/>
  <mergeCells count="2">
    <mergeCell ref="A1:H1"/>
    <mergeCell ref="J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Database Export</vt:lpstr>
      <vt:lpstr>Narrative</vt:lpstr>
      <vt:lpstr>Data Preparation</vt:lpstr>
      <vt:lpstr>Analysis</vt:lpstr>
      <vt:lpstr>Incentives</vt:lpstr>
      <vt:lpstr>P-T Table</vt:lpstr>
      <vt:lpstr>Analysis!Print_Area</vt:lpstr>
      <vt:lpstr>'Data Preparation'!Print_Area</vt:lpstr>
      <vt:lpstr>Incentives!Print_Area</vt:lpstr>
      <vt:lpstr>Narrative!Print_Area</vt:lpstr>
      <vt:lpstr>'Data Preparation'!Print_Titles</vt:lpstr>
      <vt:lpstr>Incentives!Print_Titles</vt:lpstr>
      <vt:lpstr>Narrative!Print_Titles</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Refrigeration Suction Pressure</dc:title>
  <dc:creator>Mikhail Jones</dc:creator>
  <cp:keywords>OSU EEC</cp:keywords>
  <cp:lastModifiedBy>Mutch, Joshua</cp:lastModifiedBy>
  <cp:lastPrinted>2013-04-02T23:03:56Z</cp:lastPrinted>
  <dcterms:created xsi:type="dcterms:W3CDTF">2011-03-11T22:25:13Z</dcterms:created>
  <dcterms:modified xsi:type="dcterms:W3CDTF">2015-09-02T00:46:02Z</dcterms:modified>
</cp:coreProperties>
</file>