
<file path=[Content_Types].xml><?xml version="1.0" encoding="utf-8"?>
<Types xmlns="http://schemas.openxmlformats.org/package/2006/content-types">
  <Default Extension="bin" ContentType="application/vnd.openxmlformats-officedocument.spreadsheetml.printerSettings"/>
  <Default Extension="png" ContentType="image/png"/>
  <Override PartName="/xl/embeddings/oleObject7.bin" ContentType="application/vnd.openxmlformats-officedocument.oleObject"/>
  <Override PartName="/xl/embeddings/oleObject8.bin" ContentType="application/vnd.openxmlformats-officedocument.oleObject"/>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embeddings/oleObject12.bin" ContentType="application/vnd.openxmlformats-officedocument.oleObject"/>
  <Default Extension="jpeg" ContentType="image/jpeg"/>
  <Override PartName="/xl/embeddings/oleObject3.bin" ContentType="application/vnd.openxmlformats-officedocument.oleObject"/>
  <Override PartName="/xl/embeddings/oleObject4.bin" ContentType="application/vnd.openxmlformats-officedocument.oleObject"/>
  <Default Extension="emf" ContentType="image/x-emf"/>
  <Override PartName="/xl/embeddings/oleObject10.bin" ContentType="application/vnd.openxmlformats-officedocument.oleObject"/>
  <Override PartName="/xl/embeddings/oleObject11.bin" ContentType="application/vnd.openxmlformats-officedocument.oleObject"/>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embeddings/oleObject9.bin" ContentType="application/vnd.openxmlformats-officedocument.oleObject"/>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45" windowWidth="19020" windowHeight="9855"/>
  </bookViews>
  <sheets>
    <sheet name="Narrative1" sheetId="9" r:id="rId1"/>
    <sheet name="Narrative2" sheetId="11" r:id="rId2"/>
    <sheet name="Calculation1" sheetId="2" r:id="rId3"/>
    <sheet name="Calculation2" sheetId="8" r:id="rId4"/>
  </sheets>
  <definedNames>
    <definedName name="_ftn1" localSheetId="0">Narrative2!$B$1</definedName>
    <definedName name="_ftn1" localSheetId="1">Narrative2!#REF!</definedName>
    <definedName name="_ftnref1" localSheetId="0">Narrative1!$B$24</definedName>
    <definedName name="_ftnref1" localSheetId="1">Narrative2!#REF!</definedName>
    <definedName name="_xlnm.Print_Area" localSheetId="2">Calculation1!$A$1:$J$42</definedName>
    <definedName name="_xlnm.Print_Area" localSheetId="3">Calculation2!$A$1:$J$42</definedName>
    <definedName name="_xlnm.Print_Area" localSheetId="0">Narrative1!$A$1:$K$43</definedName>
    <definedName name="_xlnm.Print_Area" localSheetId="1">Narrative2!$A$1:$G$43</definedName>
  </definedNames>
  <calcPr calcId="125725"/>
</workbook>
</file>

<file path=xl/calcChain.xml><?xml version="1.0" encoding="utf-8"?>
<calcChain xmlns="http://schemas.openxmlformats.org/spreadsheetml/2006/main">
  <c r="E32" i="2"/>
  <c r="E30"/>
  <c r="E29"/>
  <c r="J33" i="11"/>
  <c r="M26" i="9"/>
  <c r="E16" i="8"/>
  <c r="E12"/>
  <c r="E20"/>
  <c r="M9"/>
  <c r="E6"/>
  <c r="E31" i="2"/>
  <c r="E4" i="8"/>
  <c r="E5" s="1"/>
  <c r="E7"/>
  <c r="E19"/>
  <c r="M8"/>
  <c r="G13" i="9"/>
  <c r="M7" i="8"/>
  <c r="M6"/>
  <c r="C13" i="9"/>
  <c r="M5" i="8"/>
  <c r="E21"/>
  <c r="M10"/>
  <c r="I13" i="9"/>
  <c r="E13"/>
  <c r="A3" i="11" l="1"/>
  <c r="M4" i="8"/>
  <c r="A7" i="9" s="1"/>
</calcChain>
</file>

<file path=xl/sharedStrings.xml><?xml version="1.0" encoding="utf-8"?>
<sst xmlns="http://schemas.openxmlformats.org/spreadsheetml/2006/main" count="179" uniqueCount="162">
  <si>
    <t>Assumptions</t>
  </si>
  <si>
    <t>Economic Results</t>
  </si>
  <si>
    <t>Data Collected</t>
  </si>
  <si>
    <t>Incremental Energy Data</t>
  </si>
  <si>
    <t>yrs</t>
  </si>
  <si>
    <t>(Eq. 5)</t>
  </si>
  <si>
    <t>(Eq. 6)</t>
  </si>
  <si>
    <t>(Eq. 7)</t>
  </si>
  <si>
    <t>Energy Savings Summary</t>
  </si>
  <si>
    <t>Information For Narrative</t>
  </si>
  <si>
    <t>Energy (MMBtu)</t>
  </si>
  <si>
    <t>Cost Savings</t>
  </si>
  <si>
    <t>Implementation Cost</t>
  </si>
  <si>
    <t>Payback</t>
  </si>
  <si>
    <t>Implementation Costs Summary</t>
  </si>
  <si>
    <t xml:space="preserve"> Equations</t>
  </si>
  <si>
    <t>MMBtu</t>
  </si>
  <si>
    <t>(Rf. 1)</t>
  </si>
  <si>
    <t>(Rf. 2)</t>
  </si>
  <si>
    <t xml:space="preserve"> References</t>
  </si>
  <si>
    <t>%</t>
  </si>
  <si>
    <t>(Eq. 8)</t>
  </si>
  <si>
    <t>(Eq. 9)</t>
  </si>
  <si>
    <t>/hr</t>
  </si>
  <si>
    <t>/MMBtu</t>
  </si>
  <si>
    <t>/yr</t>
  </si>
  <si>
    <t>Percent Energy Use Reduction</t>
  </si>
  <si>
    <t>Percent Heat Loss Reduction</t>
  </si>
  <si>
    <t>Recommendation</t>
  </si>
  <si>
    <t>Assessment Recommendation Summary</t>
  </si>
  <si>
    <t>Energy</t>
  </si>
  <si>
    <t>Cost</t>
  </si>
  <si>
    <t>Implementation</t>
  </si>
  <si>
    <t>Savings</t>
  </si>
  <si>
    <t>(Years)</t>
  </si>
  <si>
    <t>Background</t>
  </si>
  <si>
    <t>Proposal</t>
  </si>
  <si>
    <r>
      <t>ft</t>
    </r>
    <r>
      <rPr>
        <vertAlign val="superscript"/>
        <sz val="9"/>
        <color indexed="8"/>
        <rFont val="Times New Roman"/>
        <family val="1"/>
      </rPr>
      <t>2</t>
    </r>
  </si>
  <si>
    <r>
      <t>/ft</t>
    </r>
    <r>
      <rPr>
        <vertAlign val="superscript"/>
        <sz val="9"/>
        <color indexed="8"/>
        <rFont val="Times New Roman"/>
        <family val="1"/>
      </rPr>
      <t>2</t>
    </r>
  </si>
  <si>
    <r>
      <t>hr/ft</t>
    </r>
    <r>
      <rPr>
        <vertAlign val="superscript"/>
        <sz val="9"/>
        <color indexed="8"/>
        <rFont val="Times New Roman"/>
        <family val="1"/>
      </rPr>
      <t>2</t>
    </r>
  </si>
  <si>
    <t>R-Value Development</t>
  </si>
  <si>
    <t>Current Roof R-Value</t>
  </si>
  <si>
    <t>Proposed Roof R-Value</t>
  </si>
  <si>
    <t>Current Wall R-Value</t>
  </si>
  <si>
    <t>Proposed Wall R-Value</t>
  </si>
  <si>
    <t>Corrugated Polyethylene R-Value</t>
  </si>
  <si>
    <t>Internal Film Resistance R-Value</t>
  </si>
  <si>
    <t>External Film Resistance R-Value</t>
  </si>
  <si>
    <t>Dimensional Data</t>
  </si>
  <si>
    <t>Energy Consumption Data</t>
  </si>
  <si>
    <t>Greenhouse Roof Surface Area</t>
  </si>
  <si>
    <t>Greenhouse Wall Surface Area</t>
  </si>
  <si>
    <t>Annual Boiler Energy Consumption</t>
  </si>
  <si>
    <t>Material Properties</t>
  </si>
  <si>
    <t>Boiler Efficiency</t>
  </si>
  <si>
    <t>Heating Degree Days</t>
  </si>
  <si>
    <t>Material Costs</t>
  </si>
  <si>
    <t>Labor Costs</t>
  </si>
  <si>
    <t>Conversion Factors</t>
  </si>
  <si>
    <t>Energy Conversion Factor</t>
  </si>
  <si>
    <t>Btu/MMBtu</t>
  </si>
  <si>
    <t>Efficiencies</t>
  </si>
  <si>
    <t>Notes</t>
  </si>
  <si>
    <t>Insulation Cost</t>
  </si>
  <si>
    <t>Labor Rate</t>
  </si>
  <si>
    <t>Implementation Costs</t>
  </si>
  <si>
    <t>(N. 1)</t>
  </si>
  <si>
    <t>hrs/day</t>
  </si>
  <si>
    <t>(N. 2)</t>
  </si>
  <si>
    <t>(N. 3)</t>
  </si>
  <si>
    <t>(Rf. 5)</t>
  </si>
  <si>
    <t>(Eq. 10)</t>
  </si>
  <si>
    <t>(Eq. 11)</t>
  </si>
  <si>
    <r>
      <t>Rf. 5)</t>
    </r>
    <r>
      <rPr>
        <sz val="10"/>
        <color indexed="8"/>
        <rFont val="Times New Roman"/>
        <family val="1"/>
      </rPr>
      <t xml:space="preserve">  RSMean Building Construction Cost Data 2009</t>
    </r>
  </si>
  <si>
    <r>
      <t>(S</t>
    </r>
    <r>
      <rPr>
        <vertAlign val="subscript"/>
        <sz val="10"/>
        <color indexed="8"/>
        <rFont val="Times New Roman"/>
        <family val="1"/>
      </rPr>
      <t>R</t>
    </r>
    <r>
      <rPr>
        <sz val="10"/>
        <color indexed="8"/>
        <rFont val="Times New Roman"/>
        <family val="1"/>
      </rPr>
      <t>)</t>
    </r>
  </si>
  <si>
    <r>
      <t>(S</t>
    </r>
    <r>
      <rPr>
        <vertAlign val="subscript"/>
        <sz val="10"/>
        <color indexed="8"/>
        <rFont val="Times New Roman"/>
        <family val="1"/>
      </rPr>
      <t>W</t>
    </r>
    <r>
      <rPr>
        <sz val="10"/>
        <color indexed="8"/>
        <rFont val="Times New Roman"/>
        <family val="1"/>
      </rPr>
      <t>)</t>
    </r>
  </si>
  <si>
    <r>
      <t>(EC</t>
    </r>
    <r>
      <rPr>
        <vertAlign val="subscript"/>
        <sz val="10"/>
        <color indexed="8"/>
        <rFont val="Times New Roman"/>
        <family val="1"/>
      </rPr>
      <t>B</t>
    </r>
    <r>
      <rPr>
        <sz val="10"/>
        <color indexed="8"/>
        <rFont val="Times New Roman"/>
        <family val="1"/>
      </rPr>
      <t>)</t>
    </r>
  </si>
  <si>
    <r>
      <t>(IC</t>
    </r>
    <r>
      <rPr>
        <vertAlign val="subscript"/>
        <sz val="10"/>
        <color indexed="8"/>
        <rFont val="Times New Roman"/>
        <family val="1"/>
      </rPr>
      <t>N</t>
    </r>
    <r>
      <rPr>
        <sz val="10"/>
        <color indexed="8"/>
        <rFont val="Times New Roman"/>
        <family val="1"/>
      </rPr>
      <t>)</t>
    </r>
  </si>
  <si>
    <r>
      <t>(</t>
    </r>
    <r>
      <rPr>
        <i/>
        <sz val="10"/>
        <color indexed="8"/>
        <rFont val="Times New Roman"/>
        <family val="1"/>
      </rPr>
      <t>η</t>
    </r>
    <r>
      <rPr>
        <i/>
        <vertAlign val="subscript"/>
        <sz val="10"/>
        <color indexed="8"/>
        <rFont val="Times New Roman"/>
        <family val="1"/>
      </rPr>
      <t>B</t>
    </r>
    <r>
      <rPr>
        <sz val="10"/>
        <color indexed="8"/>
        <rFont val="Times New Roman"/>
        <family val="1"/>
      </rPr>
      <t>)</t>
    </r>
  </si>
  <si>
    <r>
      <t>(</t>
    </r>
    <r>
      <rPr>
        <i/>
        <sz val="10"/>
        <color indexed="8"/>
        <rFont val="Times New Roman"/>
        <family val="1"/>
      </rPr>
      <t>H</t>
    </r>
    <r>
      <rPr>
        <i/>
        <vertAlign val="subscript"/>
        <sz val="10"/>
        <color indexed="8"/>
        <rFont val="Times New Roman"/>
        <family val="1"/>
      </rPr>
      <t>D</t>
    </r>
    <r>
      <rPr>
        <sz val="10"/>
        <color indexed="8"/>
        <rFont val="Times New Roman"/>
        <family val="1"/>
      </rPr>
      <t>)</t>
    </r>
  </si>
  <si>
    <r>
      <t>(R</t>
    </r>
    <r>
      <rPr>
        <vertAlign val="subscript"/>
        <sz val="10"/>
        <color indexed="8"/>
        <rFont val="Times New Roman"/>
        <family val="1"/>
      </rPr>
      <t>P</t>
    </r>
    <r>
      <rPr>
        <sz val="10"/>
        <color indexed="8"/>
        <rFont val="Times New Roman"/>
        <family val="1"/>
      </rPr>
      <t>)</t>
    </r>
  </si>
  <si>
    <r>
      <t>(R</t>
    </r>
    <r>
      <rPr>
        <vertAlign val="subscript"/>
        <sz val="10"/>
        <color indexed="8"/>
        <rFont val="Times New Roman"/>
        <family val="1"/>
      </rPr>
      <t>E</t>
    </r>
    <r>
      <rPr>
        <sz val="10"/>
        <color indexed="8"/>
        <rFont val="Times New Roman"/>
        <family val="1"/>
      </rPr>
      <t>)</t>
    </r>
  </si>
  <si>
    <r>
      <t>(CF</t>
    </r>
    <r>
      <rPr>
        <vertAlign val="subscript"/>
        <sz val="10"/>
        <color indexed="8"/>
        <rFont val="Times New Roman"/>
        <family val="1"/>
      </rPr>
      <t>1</t>
    </r>
    <r>
      <rPr>
        <sz val="10"/>
        <color indexed="8"/>
        <rFont val="Times New Roman"/>
        <family val="1"/>
      </rPr>
      <t>)</t>
    </r>
  </si>
  <si>
    <r>
      <t>(CF</t>
    </r>
    <r>
      <rPr>
        <vertAlign val="subscript"/>
        <sz val="10"/>
        <color indexed="8"/>
        <rFont val="Times New Roman"/>
        <family val="1"/>
      </rPr>
      <t>2</t>
    </r>
    <r>
      <rPr>
        <sz val="10"/>
        <color indexed="8"/>
        <rFont val="Times New Roman"/>
        <family val="1"/>
      </rPr>
      <t>)</t>
    </r>
  </si>
  <si>
    <r>
      <t>(R</t>
    </r>
    <r>
      <rPr>
        <vertAlign val="subscript"/>
        <sz val="10"/>
        <color indexed="8"/>
        <rFont val="Times New Roman"/>
        <family val="1"/>
      </rPr>
      <t>CR</t>
    </r>
    <r>
      <rPr>
        <sz val="10"/>
        <color indexed="8"/>
        <rFont val="Times New Roman"/>
        <family val="1"/>
      </rPr>
      <t>)</t>
    </r>
  </si>
  <si>
    <r>
      <t>(R</t>
    </r>
    <r>
      <rPr>
        <vertAlign val="subscript"/>
        <sz val="10"/>
        <color indexed="8"/>
        <rFont val="Times New Roman"/>
        <family val="1"/>
      </rPr>
      <t>PR</t>
    </r>
    <r>
      <rPr>
        <sz val="10"/>
        <color indexed="8"/>
        <rFont val="Times New Roman"/>
        <family val="1"/>
      </rPr>
      <t>)</t>
    </r>
  </si>
  <si>
    <r>
      <t>(R</t>
    </r>
    <r>
      <rPr>
        <vertAlign val="subscript"/>
        <sz val="10"/>
        <color indexed="8"/>
        <rFont val="Times New Roman"/>
        <family val="1"/>
      </rPr>
      <t>CW</t>
    </r>
    <r>
      <rPr>
        <sz val="10"/>
        <color indexed="8"/>
        <rFont val="Times New Roman"/>
        <family val="1"/>
      </rPr>
      <t>)</t>
    </r>
  </si>
  <si>
    <r>
      <t>(R</t>
    </r>
    <r>
      <rPr>
        <vertAlign val="subscript"/>
        <sz val="10"/>
        <color indexed="8"/>
        <rFont val="Times New Roman"/>
        <family val="1"/>
      </rPr>
      <t>PW</t>
    </r>
    <r>
      <rPr>
        <sz val="10"/>
        <color indexed="8"/>
        <rFont val="Times New Roman"/>
        <family val="1"/>
      </rPr>
      <t>)</t>
    </r>
  </si>
  <si>
    <r>
      <t>(Q</t>
    </r>
    <r>
      <rPr>
        <vertAlign val="subscript"/>
        <sz val="10"/>
        <color indexed="8"/>
        <rFont val="Times New Roman"/>
        <family val="1"/>
      </rPr>
      <t>LC</t>
    </r>
    <r>
      <rPr>
        <sz val="10"/>
        <color indexed="8"/>
        <rFont val="Times New Roman"/>
        <family val="1"/>
      </rPr>
      <t>)</t>
    </r>
  </si>
  <si>
    <r>
      <t>(Q</t>
    </r>
    <r>
      <rPr>
        <vertAlign val="subscript"/>
        <sz val="10"/>
        <color indexed="8"/>
        <rFont val="Times New Roman"/>
        <family val="1"/>
      </rPr>
      <t>LP</t>
    </r>
    <r>
      <rPr>
        <sz val="10"/>
        <color indexed="8"/>
        <rFont val="Times New Roman"/>
        <family val="1"/>
      </rPr>
      <t>)</t>
    </r>
  </si>
  <si>
    <r>
      <t>(C</t>
    </r>
    <r>
      <rPr>
        <vertAlign val="subscript"/>
        <sz val="10"/>
        <color indexed="8"/>
        <rFont val="Times New Roman"/>
        <family val="1"/>
      </rPr>
      <t>I</t>
    </r>
    <r>
      <rPr>
        <sz val="10"/>
        <color indexed="8"/>
        <rFont val="Times New Roman"/>
        <family val="1"/>
      </rPr>
      <t>)</t>
    </r>
  </si>
  <si>
    <r>
      <t>(C</t>
    </r>
    <r>
      <rPr>
        <vertAlign val="subscript"/>
        <sz val="10"/>
        <color indexed="8"/>
        <rFont val="Times New Roman"/>
        <family val="1"/>
      </rPr>
      <t>M</t>
    </r>
    <r>
      <rPr>
        <sz val="10"/>
        <color indexed="8"/>
        <rFont val="Times New Roman"/>
        <family val="1"/>
      </rPr>
      <t>)</t>
    </r>
  </si>
  <si>
    <r>
      <t>(L</t>
    </r>
    <r>
      <rPr>
        <vertAlign val="subscript"/>
        <sz val="10"/>
        <color indexed="8"/>
        <rFont val="Times New Roman"/>
        <family val="1"/>
      </rPr>
      <t>H</t>
    </r>
    <r>
      <rPr>
        <sz val="10"/>
        <color indexed="8"/>
        <rFont val="Times New Roman"/>
        <family val="1"/>
      </rPr>
      <t>)</t>
    </r>
  </si>
  <si>
    <t>References</t>
  </si>
  <si>
    <r>
      <t>(R</t>
    </r>
    <r>
      <rPr>
        <vertAlign val="subscript"/>
        <sz val="10"/>
        <color indexed="8"/>
        <rFont val="Times New Roman"/>
        <family val="1"/>
      </rPr>
      <t>IV</t>
    </r>
    <r>
      <rPr>
        <sz val="10"/>
        <color indexed="8"/>
        <rFont val="Times New Roman"/>
        <family val="1"/>
      </rPr>
      <t>)</t>
    </r>
  </si>
  <si>
    <r>
      <t>(R</t>
    </r>
    <r>
      <rPr>
        <vertAlign val="subscript"/>
        <sz val="10"/>
        <color indexed="8"/>
        <rFont val="Times New Roman"/>
        <family val="1"/>
      </rPr>
      <t>IS</t>
    </r>
    <r>
      <rPr>
        <sz val="10"/>
        <color indexed="8"/>
        <rFont val="Times New Roman"/>
        <family val="1"/>
      </rPr>
      <t>)</t>
    </r>
  </si>
  <si>
    <r>
      <rPr>
        <b/>
        <sz val="10"/>
        <color indexed="8"/>
        <rFont val="Times New Roman"/>
        <family val="1"/>
      </rPr>
      <t xml:space="preserve">Eq. 1) </t>
    </r>
    <r>
      <rPr>
        <sz val="10"/>
        <color indexed="8"/>
        <rFont val="Times New Roman"/>
        <family val="1"/>
      </rPr>
      <t>Current Roof R-Value (R</t>
    </r>
    <r>
      <rPr>
        <vertAlign val="subscript"/>
        <sz val="10"/>
        <color indexed="8"/>
        <rFont val="Times New Roman"/>
        <family val="1"/>
      </rPr>
      <t>CR</t>
    </r>
    <r>
      <rPr>
        <sz val="10"/>
        <color indexed="8"/>
        <rFont val="Times New Roman"/>
        <family val="1"/>
      </rPr>
      <t>)</t>
    </r>
  </si>
  <si>
    <r>
      <rPr>
        <b/>
        <sz val="10"/>
        <color indexed="8"/>
        <rFont val="Times New Roman"/>
        <family val="1"/>
      </rPr>
      <t xml:space="preserve">Eq. 2) </t>
    </r>
    <r>
      <rPr>
        <sz val="10"/>
        <color indexed="8"/>
        <rFont val="Times New Roman"/>
        <family val="1"/>
      </rPr>
      <t>Proposed Roof R-Value (R</t>
    </r>
    <r>
      <rPr>
        <vertAlign val="subscript"/>
        <sz val="10"/>
        <color indexed="8"/>
        <rFont val="Times New Roman"/>
        <family val="1"/>
      </rPr>
      <t>PR</t>
    </r>
    <r>
      <rPr>
        <sz val="10"/>
        <color indexed="8"/>
        <rFont val="Times New Roman"/>
        <family val="1"/>
      </rPr>
      <t>)</t>
    </r>
  </si>
  <si>
    <r>
      <rPr>
        <b/>
        <sz val="10"/>
        <color indexed="8"/>
        <rFont val="Times New Roman"/>
        <family val="1"/>
      </rPr>
      <t xml:space="preserve">Eq. 3) </t>
    </r>
    <r>
      <rPr>
        <sz val="10"/>
        <color indexed="8"/>
        <rFont val="Times New Roman"/>
        <family val="1"/>
      </rPr>
      <t>Current Wall R-Value (R</t>
    </r>
    <r>
      <rPr>
        <vertAlign val="subscript"/>
        <sz val="10"/>
        <color indexed="8"/>
        <rFont val="Times New Roman"/>
        <family val="1"/>
      </rPr>
      <t>CW</t>
    </r>
    <r>
      <rPr>
        <sz val="10"/>
        <color indexed="8"/>
        <rFont val="Times New Roman"/>
        <family val="1"/>
      </rPr>
      <t>)</t>
    </r>
  </si>
  <si>
    <r>
      <rPr>
        <b/>
        <sz val="10"/>
        <color indexed="8"/>
        <rFont val="Times New Roman"/>
        <family val="1"/>
      </rPr>
      <t xml:space="preserve">Eq. 4) </t>
    </r>
    <r>
      <rPr>
        <sz val="10"/>
        <color indexed="8"/>
        <rFont val="Times New Roman"/>
        <family val="1"/>
      </rPr>
      <t>Proposed Wall R-Value (R</t>
    </r>
    <r>
      <rPr>
        <vertAlign val="subscript"/>
        <sz val="10"/>
        <color indexed="8"/>
        <rFont val="Times New Roman"/>
        <family val="1"/>
      </rPr>
      <t>PW</t>
    </r>
    <r>
      <rPr>
        <sz val="10"/>
        <color indexed="8"/>
        <rFont val="Times New Roman"/>
        <family val="1"/>
      </rPr>
      <t>)</t>
    </r>
  </si>
  <si>
    <r>
      <rPr>
        <b/>
        <sz val="10"/>
        <color indexed="8"/>
        <rFont val="Times New Roman"/>
        <family val="1"/>
      </rPr>
      <t xml:space="preserve">Eq. 5) </t>
    </r>
    <r>
      <rPr>
        <sz val="10"/>
        <color indexed="8"/>
        <rFont val="Times New Roman"/>
        <family val="1"/>
      </rPr>
      <t>Current Heat Loss (Q</t>
    </r>
    <r>
      <rPr>
        <vertAlign val="subscript"/>
        <sz val="10"/>
        <color indexed="8"/>
        <rFont val="Times New Roman"/>
        <family val="1"/>
      </rPr>
      <t>LC</t>
    </r>
    <r>
      <rPr>
        <sz val="10"/>
        <color indexed="8"/>
        <rFont val="Times New Roman"/>
        <family val="1"/>
      </rPr>
      <t>)</t>
    </r>
  </si>
  <si>
    <t>Un-insulated or poorly insulated walls are a significant source of energy loss in any greenhouse. Temperature differentials between the walls and surroundings act as a driving force for the heat transfer between these bodies. The rate of this heat transfer is directly proportional to the magnitude of the temperature differential. This differential creates a steady energy stream exiting the greenhouse, requiring the boiler to consume more energy to replenish the lost heat. Insulating greenhouse walls will decrease this rate of heat transfer thus saving energy and increasing available heat from heaters, improving the efficiency of the system.</t>
  </si>
  <si>
    <r>
      <t xml:space="preserve">N. 1) </t>
    </r>
    <r>
      <rPr>
        <sz val="10"/>
        <color indexed="8"/>
        <rFont val="Times New Roman"/>
        <family val="1"/>
      </rPr>
      <t>Lengths and angles were measured during the site assessment.</t>
    </r>
  </si>
  <si>
    <t>*  1,000,000 Btu = 1 MMBtu</t>
  </si>
  <si>
    <t>Time Conversion Factor</t>
  </si>
  <si>
    <t>Environmental Conditions</t>
  </si>
  <si>
    <t>Fiber Reinforced Plastic R-Value</t>
  </si>
  <si>
    <t>Labor Hours</t>
  </si>
  <si>
    <t>Incremental Boiler Fuel Cost</t>
  </si>
  <si>
    <t>(MMBtu)*</t>
  </si>
  <si>
    <t>Energy (therms)</t>
  </si>
  <si>
    <r>
      <t xml:space="preserve">N. 3) </t>
    </r>
    <r>
      <rPr>
        <sz val="10"/>
        <color indexed="8"/>
        <rFont val="Times New Roman"/>
        <family val="1"/>
      </rPr>
      <t>Incremental boiler fuel cost from utility bills.</t>
    </r>
  </si>
  <si>
    <t>(CS)</t>
  </si>
  <si>
    <t>(IC)</t>
  </si>
  <si>
    <t>(PB)</t>
  </si>
  <si>
    <t>(ES)</t>
  </si>
  <si>
    <r>
      <t>(L</t>
    </r>
    <r>
      <rPr>
        <vertAlign val="subscript"/>
        <sz val="10"/>
        <color indexed="8"/>
        <rFont val="Times New Roman"/>
        <family val="1"/>
      </rPr>
      <t>R</t>
    </r>
    <r>
      <rPr>
        <sz val="10"/>
        <color indexed="8"/>
        <rFont val="Times New Roman"/>
        <family val="1"/>
      </rPr>
      <t>)</t>
    </r>
  </si>
  <si>
    <r>
      <t>(C</t>
    </r>
    <r>
      <rPr>
        <vertAlign val="subscript"/>
        <sz val="10"/>
        <color indexed="8"/>
        <rFont val="Times New Roman"/>
        <family val="1"/>
      </rPr>
      <t>L</t>
    </r>
    <r>
      <rPr>
        <sz val="10"/>
        <color indexed="8"/>
        <rFont val="Times New Roman"/>
        <family val="1"/>
      </rPr>
      <t>)</t>
    </r>
  </si>
  <si>
    <r>
      <t xml:space="preserve">N. 4) </t>
    </r>
    <r>
      <rPr>
        <sz val="10"/>
        <color indexed="8"/>
        <rFont val="Times New Roman"/>
        <family val="1"/>
      </rPr>
      <t>R-value units are in (ft</t>
    </r>
    <r>
      <rPr>
        <vertAlign val="superscript"/>
        <sz val="10"/>
        <color indexed="8"/>
        <rFont val="Times New Roman"/>
        <family val="1"/>
      </rPr>
      <t>2</t>
    </r>
    <r>
      <rPr>
        <sz val="10"/>
        <color indexed="8"/>
        <rFont val="Times New Roman"/>
        <family val="1"/>
      </rPr>
      <t>-</t>
    </r>
    <r>
      <rPr>
        <vertAlign val="superscript"/>
        <sz val="10"/>
        <color indexed="8"/>
        <rFont val="Times New Roman"/>
        <family val="1"/>
      </rPr>
      <t>o</t>
    </r>
    <r>
      <rPr>
        <sz val="10"/>
        <color indexed="8"/>
        <rFont val="Times New Roman"/>
        <family val="1"/>
      </rPr>
      <t>F-hr/Btu).</t>
    </r>
  </si>
  <si>
    <r>
      <t xml:space="preserve">N. 5) </t>
    </r>
    <r>
      <rPr>
        <sz val="10"/>
        <color indexed="8"/>
        <rFont val="Times New Roman"/>
        <family val="1"/>
      </rPr>
      <t>For still air on a vertical surface with a horizontal direction of heat flow.</t>
    </r>
  </si>
  <si>
    <r>
      <t xml:space="preserve">N. 6) </t>
    </r>
    <r>
      <rPr>
        <sz val="10"/>
        <color indexed="8"/>
        <rFont val="Times New Roman"/>
        <family val="1"/>
      </rPr>
      <t>For still air on a 45</t>
    </r>
    <r>
      <rPr>
        <vertAlign val="superscript"/>
        <sz val="10"/>
        <color indexed="8"/>
        <rFont val="Times New Roman"/>
        <family val="1"/>
      </rPr>
      <t>o</t>
    </r>
    <r>
      <rPr>
        <sz val="10"/>
        <color indexed="8"/>
        <rFont val="Times New Roman"/>
        <family val="1"/>
      </rPr>
      <t xml:space="preserve"> sloping surface with a upward direction of heat flow.</t>
    </r>
  </si>
  <si>
    <t>(N. 4)(Rf. 3)</t>
  </si>
  <si>
    <t>(N. 4)(Eq. 1)</t>
  </si>
  <si>
    <t>(N. 4)(Eq. 2)</t>
  </si>
  <si>
    <t>(N. 4)(Eq. 3)</t>
  </si>
  <si>
    <t>(N. 4)(Eq. 4)</t>
  </si>
  <si>
    <t>Insulate Greenhouse</t>
  </si>
  <si>
    <t xml:space="preserve">   Insulate Greenhouse</t>
  </si>
  <si>
    <t>Source:  http://www.flickr.com/photos/simeon_barkas/</t>
  </si>
  <si>
    <r>
      <t xml:space="preserve">N. 2) </t>
    </r>
    <r>
      <rPr>
        <sz val="10"/>
        <color indexed="8"/>
        <rFont val="Times New Roman"/>
        <family val="1"/>
      </rPr>
      <t>Annual boiler fuel consumption based on boiler operating charateristics.</t>
    </r>
  </si>
  <si>
    <t>Double Layer Polyethylene R-Value</t>
  </si>
  <si>
    <r>
      <t xml:space="preserve">N. 7) </t>
    </r>
    <r>
      <rPr>
        <sz val="10"/>
        <color indexed="8"/>
        <rFont val="Times New Roman"/>
        <family val="1"/>
      </rPr>
      <t xml:space="preserve">For moving air with a average velocity of 1.8 mph. </t>
    </r>
  </si>
  <si>
    <r>
      <t>(R</t>
    </r>
    <r>
      <rPr>
        <vertAlign val="subscript"/>
        <sz val="10"/>
        <color indexed="8"/>
        <rFont val="Times New Roman"/>
        <family val="1"/>
      </rPr>
      <t>C1</t>
    </r>
    <r>
      <rPr>
        <sz val="10"/>
        <color indexed="8"/>
        <rFont val="Times New Roman"/>
        <family val="1"/>
      </rPr>
      <t>)</t>
    </r>
  </si>
  <si>
    <r>
      <t>(R</t>
    </r>
    <r>
      <rPr>
        <vertAlign val="subscript"/>
        <sz val="10"/>
        <color indexed="8"/>
        <rFont val="Times New Roman"/>
        <family val="1"/>
      </rPr>
      <t>C2</t>
    </r>
    <r>
      <rPr>
        <sz val="10"/>
        <color indexed="8"/>
        <rFont val="Times New Roman"/>
        <family val="1"/>
      </rPr>
      <t>)</t>
    </r>
  </si>
  <si>
    <t>°F-days/yr</t>
  </si>
  <si>
    <t>(N. 4)(Rf. 4)</t>
  </si>
  <si>
    <t>(N. 4)(Rf. 5)</t>
  </si>
  <si>
    <t>(N. 4)(N. 5)(Rf. 6)</t>
  </si>
  <si>
    <t>(N. 4)(N. 7)(Rf. 6)</t>
  </si>
  <si>
    <t>(N. 4)(N. 6)(Rf. 6)</t>
  </si>
  <si>
    <r>
      <t xml:space="preserve">Rf. 6) </t>
    </r>
    <r>
      <rPr>
        <sz val="10"/>
        <color indexed="8"/>
        <rFont val="Times New Roman"/>
        <family val="1"/>
      </rPr>
      <t>ASHRAE Handbook of Fundamentals 1997</t>
    </r>
  </si>
  <si>
    <r>
      <t xml:space="preserve">Rf. 3)  </t>
    </r>
    <r>
      <rPr>
        <sz val="10"/>
        <color indexed="8"/>
        <rFont val="Times New Roman"/>
        <family val="1"/>
      </rPr>
      <t>Current wall insulation R-Value from http://attra.ncat.org</t>
    </r>
  </si>
  <si>
    <r>
      <t xml:space="preserve">Rf. 4)  </t>
    </r>
    <r>
      <rPr>
        <sz val="10"/>
        <color indexed="8"/>
        <rFont val="Times New Roman"/>
        <family val="1"/>
      </rPr>
      <t>Current roof insulation R-Value from http://attra.ncat.org</t>
    </r>
  </si>
  <si>
    <r>
      <t xml:space="preserve">Rf. 5)  </t>
    </r>
    <r>
      <rPr>
        <sz val="10"/>
        <color indexed="8"/>
        <rFont val="Times New Roman"/>
        <family val="1"/>
      </rPr>
      <t>Proposed wall insulation R-Value from http://solexx.com/</t>
    </r>
  </si>
  <si>
    <r>
      <t>Rf. 2)</t>
    </r>
    <r>
      <rPr>
        <sz val="10"/>
        <color indexed="8"/>
        <rFont val="Times New Roman"/>
        <family val="1"/>
      </rPr>
      <t xml:space="preserve">  Heating degree days from www.degreedays.net</t>
    </r>
  </si>
  <si>
    <r>
      <t>(Q</t>
    </r>
    <r>
      <rPr>
        <vertAlign val="subscript"/>
        <sz val="10"/>
        <color indexed="8"/>
        <rFont val="Times New Roman"/>
        <family val="1"/>
      </rPr>
      <t>SG</t>
    </r>
    <r>
      <rPr>
        <sz val="10"/>
        <color indexed="8"/>
        <rFont val="Times New Roman"/>
        <family val="1"/>
      </rPr>
      <t>)</t>
    </r>
  </si>
  <si>
    <t>(Eq. 12)</t>
  </si>
  <si>
    <r>
      <rPr>
        <b/>
        <sz val="10"/>
        <color indexed="8"/>
        <rFont val="Times New Roman"/>
        <family val="1"/>
      </rPr>
      <t xml:space="preserve">Eq. 12) </t>
    </r>
    <r>
      <rPr>
        <sz val="10"/>
        <color indexed="8"/>
        <rFont val="Times New Roman"/>
        <family val="1"/>
      </rPr>
      <t>Implementation Costs (IC)</t>
    </r>
  </si>
  <si>
    <r>
      <rPr>
        <b/>
        <sz val="10"/>
        <color indexed="8"/>
        <rFont val="Times New Roman"/>
        <family val="1"/>
      </rPr>
      <t xml:space="preserve">Eq. 11) </t>
    </r>
    <r>
      <rPr>
        <sz val="10"/>
        <color indexed="8"/>
        <rFont val="Times New Roman"/>
        <family val="1"/>
      </rPr>
      <t>Cost Savings (CS)</t>
    </r>
  </si>
  <si>
    <r>
      <rPr>
        <b/>
        <sz val="10"/>
        <color indexed="8"/>
        <rFont val="Times New Roman"/>
        <family val="1"/>
      </rPr>
      <t xml:space="preserve">Eq. 10) </t>
    </r>
    <r>
      <rPr>
        <sz val="10"/>
        <color indexed="8"/>
        <rFont val="Times New Roman"/>
        <family val="1"/>
      </rPr>
      <t>Labor Costs (C</t>
    </r>
    <r>
      <rPr>
        <vertAlign val="subscript"/>
        <sz val="10"/>
        <color indexed="8"/>
        <rFont val="Times New Roman"/>
        <family val="1"/>
      </rPr>
      <t>L</t>
    </r>
    <r>
      <rPr>
        <sz val="10"/>
        <color indexed="8"/>
        <rFont val="Times New Roman"/>
        <family val="1"/>
      </rPr>
      <t>)</t>
    </r>
  </si>
  <si>
    <r>
      <rPr>
        <b/>
        <sz val="10"/>
        <color indexed="8"/>
        <rFont val="Times New Roman"/>
        <family val="1"/>
      </rPr>
      <t xml:space="preserve">Eq. 9) </t>
    </r>
    <r>
      <rPr>
        <sz val="10"/>
        <color indexed="8"/>
        <rFont val="Times New Roman"/>
        <family val="1"/>
      </rPr>
      <t>Material Costs (C</t>
    </r>
    <r>
      <rPr>
        <vertAlign val="subscript"/>
        <sz val="10"/>
        <color indexed="8"/>
        <rFont val="Times New Roman"/>
        <family val="1"/>
      </rPr>
      <t>M</t>
    </r>
    <r>
      <rPr>
        <sz val="10"/>
        <color indexed="8"/>
        <rFont val="Times New Roman"/>
        <family val="1"/>
      </rPr>
      <t>)</t>
    </r>
  </si>
  <si>
    <r>
      <rPr>
        <b/>
        <sz val="10"/>
        <color indexed="8"/>
        <rFont val="Times New Roman"/>
        <family val="1"/>
      </rPr>
      <t xml:space="preserve">Eq. 8) </t>
    </r>
    <r>
      <rPr>
        <sz val="10"/>
        <color indexed="8"/>
        <rFont val="Times New Roman"/>
        <family val="1"/>
      </rPr>
      <t>Energy Savings (ES)</t>
    </r>
  </si>
  <si>
    <r>
      <rPr>
        <b/>
        <sz val="10"/>
        <color indexed="8"/>
        <rFont val="Times New Roman"/>
        <family val="1"/>
      </rPr>
      <t xml:space="preserve">Eq. 7) </t>
    </r>
    <r>
      <rPr>
        <sz val="10"/>
        <color indexed="8"/>
        <rFont val="Times New Roman"/>
        <family val="1"/>
      </rPr>
      <t>Proposed Heat Loss (Q</t>
    </r>
    <r>
      <rPr>
        <vertAlign val="subscript"/>
        <sz val="10"/>
        <color indexed="8"/>
        <rFont val="Times New Roman"/>
        <family val="1"/>
      </rPr>
      <t>LP</t>
    </r>
    <r>
      <rPr>
        <sz val="10"/>
        <color indexed="8"/>
        <rFont val="Times New Roman"/>
        <family val="1"/>
      </rPr>
      <t>)</t>
    </r>
  </si>
  <si>
    <t>Add opacity material properties and calculate new solar gain</t>
  </si>
  <si>
    <t>Furture Improvements</t>
  </si>
  <si>
    <r>
      <rPr>
        <b/>
        <sz val="10"/>
        <color indexed="8"/>
        <rFont val="Times New Roman"/>
        <family val="1"/>
      </rPr>
      <t xml:space="preserve">Eq. 6) </t>
    </r>
    <r>
      <rPr>
        <sz val="10"/>
        <color indexed="8"/>
        <rFont val="Times New Roman"/>
        <family val="1"/>
      </rPr>
      <t>Solar Heat Gain (Q</t>
    </r>
    <r>
      <rPr>
        <vertAlign val="subscript"/>
        <sz val="10"/>
        <color indexed="8"/>
        <rFont val="Times New Roman"/>
        <family val="1"/>
      </rPr>
      <t>SG</t>
    </r>
    <r>
      <rPr>
        <sz val="10"/>
        <color indexed="8"/>
        <rFont val="Times New Roman"/>
        <family val="1"/>
      </rPr>
      <t>)</t>
    </r>
  </si>
  <si>
    <t>Current Annual Heat Loss</t>
  </si>
  <si>
    <t>Annual Solar Heat Gain</t>
  </si>
  <si>
    <t>Proposed Annual Heat Loss</t>
  </si>
  <si>
    <t>Annual Energy Savings</t>
  </si>
  <si>
    <r>
      <rPr>
        <b/>
        <sz val="10"/>
        <color indexed="8"/>
        <rFont val="Times New Roman"/>
        <family val="1"/>
      </rPr>
      <t>Rf. 1)</t>
    </r>
    <r>
      <rPr>
        <sz val="10"/>
        <color indexed="8"/>
        <rFont val="Times New Roman"/>
        <family val="1"/>
      </rPr>
      <t xml:space="preserve"> This is the average boiler efficiency that we observed during our site visit. However, we recommended that you have your boiler(s) tuned, which would increase the efficiency. If this action is taken, it will result in a slightly lower cost savings for this recommendation.</t>
    </r>
  </si>
  <si>
    <t>AR No. #</t>
  </si>
</sst>
</file>

<file path=xl/styles.xml><?xml version="1.0" encoding="utf-8"?>
<styleSheet xmlns="http://schemas.openxmlformats.org/spreadsheetml/2006/main">
  <numFmts count="7">
    <numFmt numFmtId="43" formatCode="_(* #,##0.00_);_(* \(#,##0.00\);_(* &quot;-&quot;??_);_(@_)"/>
    <numFmt numFmtId="164" formatCode="0.0"/>
    <numFmt numFmtId="165" formatCode="#,##0.0"/>
    <numFmt numFmtId="166" formatCode="&quot;$&quot;#,##0"/>
    <numFmt numFmtId="167" formatCode="&quot;$&quot;#,##0.00"/>
    <numFmt numFmtId="168" formatCode="#,##0.0;[Red]#,##0.0"/>
    <numFmt numFmtId="169" formatCode="#,##0.0000"/>
  </numFmts>
  <fonts count="23">
    <font>
      <sz val="11"/>
      <color indexed="8"/>
      <name val="Calibri"/>
      <family val="2"/>
    </font>
    <font>
      <sz val="10"/>
      <name val="Arial"/>
      <family val="2"/>
    </font>
    <font>
      <sz val="8"/>
      <name val="Tahoma"/>
      <family val="2"/>
    </font>
    <font>
      <b/>
      <sz val="12"/>
      <color indexed="8"/>
      <name val="Times New Roman"/>
      <family val="1"/>
    </font>
    <font>
      <sz val="12"/>
      <color indexed="8"/>
      <name val="Times New Roman"/>
      <family val="1"/>
    </font>
    <font>
      <i/>
      <sz val="10"/>
      <color indexed="8"/>
      <name val="Times New Roman"/>
      <family val="1"/>
    </font>
    <font>
      <b/>
      <sz val="12"/>
      <name val="Times New Roman"/>
      <family val="1"/>
    </font>
    <font>
      <sz val="11"/>
      <color indexed="8"/>
      <name val="Times New Roman"/>
      <family val="1"/>
    </font>
    <font>
      <sz val="10"/>
      <color indexed="8"/>
      <name val="Times New Roman"/>
      <family val="1"/>
    </font>
    <font>
      <b/>
      <sz val="20"/>
      <color indexed="9"/>
      <name val="Times New Roman"/>
      <family val="1"/>
    </font>
    <font>
      <sz val="20"/>
      <color indexed="9"/>
      <name val="Times New Roman"/>
      <family val="1"/>
    </font>
    <font>
      <sz val="9"/>
      <color indexed="8"/>
      <name val="Times New Roman"/>
      <family val="1"/>
    </font>
    <font>
      <vertAlign val="superscript"/>
      <sz val="9"/>
      <color indexed="8"/>
      <name val="Times New Roman"/>
      <family val="1"/>
    </font>
    <font>
      <b/>
      <sz val="10"/>
      <color indexed="8"/>
      <name val="Times New Roman"/>
      <family val="1"/>
    </font>
    <font>
      <vertAlign val="subscript"/>
      <sz val="10"/>
      <color indexed="8"/>
      <name val="Times New Roman"/>
      <family val="1"/>
    </font>
    <font>
      <sz val="11"/>
      <name val="Times New Roman"/>
      <family val="1"/>
    </font>
    <font>
      <b/>
      <sz val="9"/>
      <color indexed="8"/>
      <name val="Times New Roman"/>
      <family val="1"/>
    </font>
    <font>
      <i/>
      <vertAlign val="subscript"/>
      <sz val="10"/>
      <color indexed="8"/>
      <name val="Times New Roman"/>
      <family val="1"/>
    </font>
    <font>
      <b/>
      <i/>
      <sz val="11"/>
      <color indexed="8"/>
      <name val="Times New Roman"/>
      <family val="1"/>
    </font>
    <font>
      <b/>
      <i/>
      <sz val="12"/>
      <color indexed="8"/>
      <name val="Times New Roman"/>
      <family val="1"/>
    </font>
    <font>
      <vertAlign val="superscript"/>
      <sz val="10"/>
      <color indexed="8"/>
      <name val="Times New Roman"/>
      <family val="1"/>
    </font>
    <font>
      <sz val="8"/>
      <color indexed="8"/>
      <name val="Times New Roman"/>
      <family val="1"/>
    </font>
    <font>
      <sz val="11"/>
      <color theme="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bgColor indexed="23"/>
      </patternFill>
    </fill>
    <fill>
      <patternFill patternType="solid">
        <fgColor theme="0" tint="-0.14999847407452621"/>
        <bgColor indexed="64"/>
      </patternFill>
    </fill>
    <fill>
      <patternFill patternType="solid">
        <fgColor theme="0" tint="-0.14999847407452621"/>
        <bgColor indexed="9"/>
      </patternFill>
    </fill>
    <fill>
      <patternFill patternType="solid">
        <fgColor theme="0" tint="-0.34998626667073579"/>
        <bgColor indexed="23"/>
      </patternFill>
    </fill>
    <fill>
      <patternFill patternType="solid">
        <fgColor theme="0" tint="-4.9989318521683403E-2"/>
        <bgColor indexed="9"/>
      </patternFill>
    </fill>
    <fill>
      <patternFill patternType="solid">
        <fgColor theme="0"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double">
        <color indexed="64"/>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right style="double">
        <color indexed="64"/>
      </right>
      <top style="thin">
        <color indexed="64"/>
      </top>
      <bottom/>
      <diagonal/>
    </border>
  </borders>
  <cellStyleXfs count="4">
    <xf numFmtId="0" fontId="0" fillId="0" borderId="0"/>
    <xf numFmtId="43" fontId="1" fillId="0" borderId="0" applyFill="0" applyBorder="0" applyAlignment="0" applyProtection="0"/>
    <xf numFmtId="0" fontId="22" fillId="0" borderId="0"/>
    <xf numFmtId="9" fontId="1" fillId="0" borderId="0" applyFill="0" applyBorder="0" applyAlignment="0" applyProtection="0"/>
  </cellStyleXfs>
  <cellXfs count="131">
    <xf numFmtId="0" fontId="0" fillId="0" borderId="0" xfId="0"/>
    <xf numFmtId="0" fontId="3" fillId="0" borderId="0" xfId="0" applyFont="1"/>
    <xf numFmtId="0" fontId="4" fillId="0" borderId="0" xfId="0" applyFont="1"/>
    <xf numFmtId="0" fontId="4" fillId="0" borderId="0" xfId="0" applyFont="1" applyAlignment="1">
      <alignment vertical="top" wrapText="1"/>
    </xf>
    <xf numFmtId="0" fontId="7" fillId="0" borderId="0" xfId="0" applyFont="1"/>
    <xf numFmtId="0" fontId="4" fillId="2" borderId="0" xfId="0" applyFont="1" applyFill="1" applyBorder="1" applyAlignment="1">
      <alignment horizontal="center"/>
    </xf>
    <xf numFmtId="0" fontId="4" fillId="0" borderId="0" xfId="0" applyFont="1" applyAlignment="1"/>
    <xf numFmtId="0" fontId="9" fillId="3"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left" vertical="center"/>
    </xf>
    <xf numFmtId="0" fontId="8" fillId="0" borderId="0" xfId="0" applyFont="1" applyAlignment="1"/>
    <xf numFmtId="0" fontId="4" fillId="0" borderId="0" xfId="0" applyFont="1" applyBorder="1" applyAlignment="1"/>
    <xf numFmtId="0" fontId="3" fillId="0" borderId="0" xfId="0" applyFont="1" applyBorder="1" applyAlignment="1"/>
    <xf numFmtId="0" fontId="7" fillId="0" borderId="0" xfId="0" applyFont="1" applyBorder="1" applyAlignment="1"/>
    <xf numFmtId="0" fontId="7" fillId="0" borderId="0" xfId="0" applyFont="1" applyBorder="1"/>
    <xf numFmtId="0" fontId="3" fillId="0" borderId="0" xfId="0" applyFont="1" applyAlignment="1"/>
    <xf numFmtId="0" fontId="11" fillId="0" borderId="0" xfId="0" applyFont="1" applyBorder="1" applyAlignment="1">
      <alignment vertical="center"/>
    </xf>
    <xf numFmtId="0" fontId="8" fillId="0" borderId="0" xfId="0" applyFont="1" applyBorder="1" applyAlignment="1">
      <alignment horizontal="left" vertical="center"/>
    </xf>
    <xf numFmtId="0" fontId="7" fillId="0" borderId="0" xfId="0" applyFont="1" applyBorder="1" applyAlignment="1">
      <alignment horizontal="center"/>
    </xf>
    <xf numFmtId="0" fontId="7" fillId="0" borderId="0" xfId="0" applyFont="1" applyAlignment="1">
      <alignment vertical="center"/>
    </xf>
    <xf numFmtId="0" fontId="8" fillId="0" borderId="0" xfId="0" applyFont="1" applyBorder="1" applyAlignment="1">
      <alignment horizontal="right" vertical="center"/>
    </xf>
    <xf numFmtId="0" fontId="11" fillId="0" borderId="0" xfId="0" applyFont="1" applyAlignment="1">
      <alignment vertical="center"/>
    </xf>
    <xf numFmtId="0" fontId="8" fillId="0" borderId="0" xfId="0" applyFont="1"/>
    <xf numFmtId="0" fontId="4" fillId="0" borderId="0" xfId="0" applyFont="1" applyFill="1" applyBorder="1" applyAlignment="1"/>
    <xf numFmtId="0" fontId="7" fillId="0" borderId="0" xfId="0" applyNumberFormat="1" applyFont="1" applyBorder="1" applyAlignment="1">
      <alignment horizontal="right"/>
    </xf>
    <xf numFmtId="0" fontId="7" fillId="0" borderId="0" xfId="0" applyNumberFormat="1" applyFont="1" applyBorder="1" applyAlignment="1"/>
    <xf numFmtId="0" fontId="11" fillId="0" borderId="0" xfId="0" applyFont="1"/>
    <xf numFmtId="0" fontId="7" fillId="0" borderId="0" xfId="0" applyFont="1" applyFill="1" applyBorder="1" applyAlignment="1"/>
    <xf numFmtId="0" fontId="16" fillId="0" borderId="0" xfId="0" applyFont="1" applyBorder="1" applyAlignment="1">
      <alignment horizontal="right"/>
    </xf>
    <xf numFmtId="0" fontId="7" fillId="0" borderId="0" xfId="0" applyFont="1" applyBorder="1" applyAlignment="1">
      <alignment horizontal="center" vertical="center"/>
    </xf>
    <xf numFmtId="0" fontId="8" fillId="0" borderId="0" xfId="0" applyFont="1" applyBorder="1"/>
    <xf numFmtId="0" fontId="7" fillId="4" borderId="1" xfId="0" applyFont="1" applyFill="1" applyBorder="1"/>
    <xf numFmtId="0" fontId="8" fillId="0" borderId="0" xfId="0" applyFont="1" applyFill="1" applyBorder="1" applyAlignment="1">
      <alignment horizontal="left"/>
    </xf>
    <xf numFmtId="164" fontId="7" fillId="5" borderId="1" xfId="0" applyNumberFormat="1" applyFont="1" applyFill="1" applyBorder="1" applyAlignment="1"/>
    <xf numFmtId="167" fontId="7" fillId="5" borderId="1" xfId="0" applyNumberFormat="1" applyFont="1" applyFill="1" applyBorder="1" applyAlignment="1"/>
    <xf numFmtId="0" fontId="4" fillId="0" borderId="0" xfId="0" applyFont="1" applyBorder="1" applyAlignment="1">
      <alignment horizontal="right"/>
    </xf>
    <xf numFmtId="0" fontId="16" fillId="0" borderId="0" xfId="0" applyFont="1" applyBorder="1" applyAlignment="1">
      <alignment horizontal="left"/>
    </xf>
    <xf numFmtId="166" fontId="7" fillId="5" borderId="1" xfId="0" applyNumberFormat="1" applyFont="1" applyFill="1" applyBorder="1" applyAlignment="1"/>
    <xf numFmtId="169" fontId="7" fillId="5" borderId="1" xfId="0" applyNumberFormat="1" applyFont="1" applyFill="1" applyBorder="1" applyAlignment="1"/>
    <xf numFmtId="0" fontId="8" fillId="0" borderId="0" xfId="0" applyFont="1" applyBorder="1" applyAlignment="1">
      <alignment vertical="center"/>
    </xf>
    <xf numFmtId="0" fontId="7" fillId="0" borderId="0" xfId="0" applyFont="1" applyBorder="1" applyAlignment="1">
      <alignment horizontal="left"/>
    </xf>
    <xf numFmtId="168" fontId="15" fillId="5" borderId="1" xfId="1" applyNumberFormat="1" applyFont="1" applyFill="1" applyBorder="1" applyAlignment="1">
      <alignment horizontal="right"/>
    </xf>
    <xf numFmtId="0" fontId="11" fillId="0" borderId="0" xfId="0" applyFont="1" applyFill="1" applyBorder="1" applyAlignment="1">
      <alignment vertical="center"/>
    </xf>
    <xf numFmtId="168" fontId="7" fillId="5" borderId="1" xfId="0" applyNumberFormat="1" applyFont="1" applyFill="1" applyBorder="1" applyAlignment="1">
      <alignment horizontal="right"/>
    </xf>
    <xf numFmtId="0" fontId="13" fillId="0" borderId="0" xfId="0" applyFont="1" applyBorder="1" applyAlignment="1">
      <alignment horizontal="right" vertical="center"/>
    </xf>
    <xf numFmtId="168" fontId="7" fillId="4" borderId="1" xfId="0" applyNumberFormat="1" applyFont="1" applyFill="1" applyBorder="1"/>
    <xf numFmtId="0" fontId="7" fillId="0" borderId="0" xfId="0" applyFont="1" applyFill="1" applyBorder="1" applyAlignment="1">
      <alignment horizontal="left"/>
    </xf>
    <xf numFmtId="0" fontId="4" fillId="0" borderId="0" xfId="0" applyFont="1" applyBorder="1" applyAlignment="1">
      <alignment horizontal="left"/>
    </xf>
    <xf numFmtId="0" fontId="7" fillId="0" borderId="0" xfId="0" applyNumberFormat="1" applyFont="1" applyBorder="1"/>
    <xf numFmtId="0" fontId="7" fillId="0" borderId="0" xfId="0" applyFont="1" applyBorder="1" applyAlignment="1">
      <alignment horizontal="right"/>
    </xf>
    <xf numFmtId="0" fontId="7" fillId="0" borderId="0" xfId="0" applyFont="1" applyFill="1" applyBorder="1"/>
    <xf numFmtId="166" fontId="7" fillId="4" borderId="1" xfId="0" applyNumberFormat="1" applyFont="1" applyFill="1" applyBorder="1"/>
    <xf numFmtId="0" fontId="7" fillId="0" borderId="0" xfId="0" applyFont="1" applyAlignment="1"/>
    <xf numFmtId="0" fontId="13" fillId="0" borderId="0" xfId="0" applyFont="1" applyAlignment="1">
      <alignment vertical="top" wrapText="1"/>
    </xf>
    <xf numFmtId="0" fontId="3" fillId="0" borderId="0" xfId="0" applyFont="1" applyFill="1" applyBorder="1" applyAlignment="1"/>
    <xf numFmtId="0" fontId="11" fillId="0" borderId="0" xfId="0" applyFont="1" applyAlignment="1"/>
    <xf numFmtId="0" fontId="16" fillId="0" borderId="0" xfId="0" applyFont="1" applyFill="1" applyBorder="1" applyAlignment="1">
      <alignment horizontal="right"/>
    </xf>
    <xf numFmtId="0" fontId="7" fillId="0" borderId="0" xfId="0" applyNumberFormat="1" applyFont="1"/>
    <xf numFmtId="0" fontId="18" fillId="0" borderId="0" xfId="0" applyFont="1"/>
    <xf numFmtId="0" fontId="7" fillId="0" borderId="0" xfId="0" applyFont="1" applyAlignment="1">
      <alignment horizontal="right"/>
    </xf>
    <xf numFmtId="0" fontId="19" fillId="0" borderId="0" xfId="0" applyFont="1" applyBorder="1" applyAlignment="1"/>
    <xf numFmtId="0" fontId="16" fillId="0" borderId="0" xfId="0" applyFont="1" applyAlignment="1">
      <alignment horizontal="right"/>
    </xf>
    <xf numFmtId="168" fontId="7" fillId="0" borderId="0" xfId="0" applyNumberFormat="1" applyFont="1" applyFill="1" applyBorder="1"/>
    <xf numFmtId="3" fontId="7" fillId="4" borderId="1" xfId="0" applyNumberFormat="1" applyFont="1" applyFill="1" applyBorder="1"/>
    <xf numFmtId="0" fontId="3" fillId="0" borderId="0" xfId="0" applyFont="1" applyAlignment="1">
      <alignment horizontal="left" vertical="top"/>
    </xf>
    <xf numFmtId="2" fontId="7" fillId="4" borderId="1" xfId="0" applyNumberFormat="1" applyFont="1" applyFill="1" applyBorder="1"/>
    <xf numFmtId="0" fontId="13" fillId="0" borderId="0" xfId="0" applyFont="1"/>
    <xf numFmtId="0" fontId="8" fillId="0" borderId="0" xfId="0" applyFont="1" applyBorder="1" applyAlignment="1">
      <alignment horizontal="right"/>
    </xf>
    <xf numFmtId="0" fontId="8" fillId="0" borderId="0" xfId="0" applyFont="1" applyAlignment="1">
      <alignment horizontal="right"/>
    </xf>
    <xf numFmtId="0" fontId="8" fillId="0" borderId="0" xfId="0" applyFont="1" applyFill="1" applyBorder="1" applyAlignment="1">
      <alignment horizontal="right"/>
    </xf>
    <xf numFmtId="0" fontId="11" fillId="0" borderId="0" xfId="0" applyFont="1" applyFill="1" applyBorder="1"/>
    <xf numFmtId="2" fontId="7" fillId="0" borderId="0" xfId="0" applyNumberFormat="1" applyFont="1" applyFill="1" applyBorder="1"/>
    <xf numFmtId="164" fontId="7" fillId="0" borderId="0" xfId="0" applyNumberFormat="1" applyFont="1" applyFill="1" applyBorder="1" applyAlignment="1"/>
    <xf numFmtId="0" fontId="16" fillId="0" borderId="0" xfId="0" applyFont="1" applyFill="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top"/>
    </xf>
    <xf numFmtId="0" fontId="4" fillId="0" borderId="0" xfId="0" applyFont="1" applyBorder="1"/>
    <xf numFmtId="0" fontId="4" fillId="2" borderId="0" xfId="0" applyFont="1" applyFill="1" applyBorder="1" applyAlignment="1">
      <alignment horizontal="center" vertical="center" wrapText="1"/>
    </xf>
    <xf numFmtId="165" fontId="4" fillId="2" borderId="0" xfId="0" applyNumberFormat="1" applyFont="1" applyFill="1" applyBorder="1" applyAlignment="1">
      <alignment horizontal="center"/>
    </xf>
    <xf numFmtId="0" fontId="4" fillId="0" borderId="0" xfId="0" applyFont="1" applyBorder="1" applyAlignment="1">
      <alignment vertical="top" wrapText="1"/>
    </xf>
    <xf numFmtId="0" fontId="5" fillId="0" borderId="0" xfId="0" applyFont="1" applyBorder="1" applyAlignment="1">
      <alignment vertical="center"/>
    </xf>
    <xf numFmtId="0" fontId="3" fillId="0" borderId="0" xfId="0" applyFont="1" applyBorder="1"/>
    <xf numFmtId="0" fontId="4" fillId="0" borderId="0" xfId="0" applyFont="1" applyBorder="1" applyAlignment="1">
      <alignment wrapText="1"/>
    </xf>
    <xf numFmtId="166" fontId="4" fillId="0" borderId="0" xfId="0" applyNumberFormat="1" applyFont="1" applyBorder="1" applyAlignment="1">
      <alignment horizontal="center"/>
    </xf>
    <xf numFmtId="0" fontId="5" fillId="0" borderId="0" xfId="0" applyFont="1" applyBorder="1"/>
    <xf numFmtId="0" fontId="11" fillId="0" borderId="0" xfId="0" applyFont="1" applyBorder="1" applyAlignment="1"/>
    <xf numFmtId="0" fontId="16" fillId="0" borderId="0" xfId="0" applyFont="1" applyAlignment="1">
      <alignment vertical="top" wrapText="1"/>
    </xf>
    <xf numFmtId="0" fontId="21" fillId="0" borderId="0" xfId="0" applyFont="1" applyBorder="1" applyAlignment="1">
      <alignment vertical="center"/>
    </xf>
    <xf numFmtId="165" fontId="7" fillId="4" borderId="1" xfId="0" applyNumberFormat="1" applyFont="1" applyFill="1" applyBorder="1"/>
    <xf numFmtId="165" fontId="7" fillId="4" borderId="1" xfId="0" applyNumberFormat="1" applyFont="1" applyFill="1" applyBorder="1" applyAlignment="1">
      <alignment vertical="center"/>
    </xf>
    <xf numFmtId="3" fontId="7" fillId="7" borderId="1" xfId="0" applyNumberFormat="1" applyFont="1" applyFill="1" applyBorder="1" applyAlignment="1" applyProtection="1">
      <alignment horizontal="right"/>
      <protection locked="0"/>
    </xf>
    <xf numFmtId="3" fontId="7" fillId="8" borderId="1" xfId="0" applyNumberFormat="1" applyFont="1" applyFill="1" applyBorder="1" applyProtection="1">
      <protection locked="0"/>
    </xf>
    <xf numFmtId="167" fontId="7" fillId="7" borderId="1" xfId="0" applyNumberFormat="1" applyFont="1" applyFill="1" applyBorder="1" applyAlignment="1" applyProtection="1">
      <alignment horizontal="right"/>
      <protection locked="0"/>
    </xf>
    <xf numFmtId="164" fontId="15" fillId="7" borderId="1" xfId="3" applyNumberFormat="1" applyFont="1" applyFill="1" applyBorder="1" applyAlignment="1" applyProtection="1">
      <protection locked="0"/>
    </xf>
    <xf numFmtId="3" fontId="7" fillId="7" borderId="1" xfId="0" applyNumberFormat="1" applyFont="1" applyFill="1" applyBorder="1" applyAlignment="1" applyProtection="1">
      <protection locked="0"/>
    </xf>
    <xf numFmtId="0" fontId="7" fillId="7" borderId="1" xfId="0" applyNumberFormat="1" applyFont="1" applyFill="1" applyBorder="1" applyAlignment="1" applyProtection="1">
      <protection locked="0"/>
    </xf>
    <xf numFmtId="2" fontId="7" fillId="7" borderId="1" xfId="0" applyNumberFormat="1" applyFont="1" applyFill="1" applyBorder="1" applyAlignment="1" applyProtection="1">
      <protection locked="0"/>
    </xf>
    <xf numFmtId="0" fontId="7" fillId="8" borderId="1" xfId="0" applyFont="1" applyFill="1" applyBorder="1" applyProtection="1">
      <protection locked="0"/>
    </xf>
    <xf numFmtId="0" fontId="7" fillId="2" borderId="0" xfId="0" applyFont="1" applyFill="1"/>
    <xf numFmtId="0" fontId="4" fillId="2" borderId="0" xfId="0" applyFont="1" applyFill="1" applyBorder="1" applyAlignment="1">
      <alignment horizontal="center" vertical="center" wrapText="1"/>
    </xf>
    <xf numFmtId="0" fontId="4" fillId="2" borderId="5" xfId="0" applyFont="1" applyFill="1" applyBorder="1" applyAlignment="1">
      <alignment horizontal="center"/>
    </xf>
    <xf numFmtId="166" fontId="4" fillId="2" borderId="6" xfId="0" applyNumberFormat="1" applyFont="1" applyFill="1" applyBorder="1" applyAlignment="1">
      <alignment horizontal="center"/>
    </xf>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4" fillId="0" borderId="0" xfId="0" applyFont="1" applyAlignment="1">
      <alignment horizontal="left" vertical="top" wrapText="1"/>
    </xf>
    <xf numFmtId="0" fontId="6" fillId="0" borderId="0" xfId="0" applyFont="1" applyAlignment="1">
      <alignment horizontal="center"/>
    </xf>
    <xf numFmtId="0" fontId="3" fillId="0" borderId="0" xfId="0" applyFont="1" applyAlignment="1">
      <alignment horizontal="center"/>
    </xf>
    <xf numFmtId="0" fontId="4" fillId="2" borderId="0" xfId="0" applyFont="1" applyFill="1" applyBorder="1" applyAlignment="1">
      <alignment horizontal="center"/>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1" xfId="0" applyFont="1" applyFill="1" applyBorder="1" applyAlignment="1">
      <alignment horizontal="center"/>
    </xf>
    <xf numFmtId="0" fontId="5" fillId="0" borderId="0" xfId="0" applyFont="1" applyBorder="1" applyAlignment="1">
      <alignment horizontal="left"/>
    </xf>
    <xf numFmtId="0" fontId="5" fillId="0" borderId="0" xfId="0" applyFont="1" applyAlignment="1">
      <alignment horizontal="left"/>
    </xf>
    <xf numFmtId="0" fontId="4" fillId="2" borderId="8" xfId="0" applyFont="1" applyFill="1" applyBorder="1" applyAlignment="1">
      <alignment horizontal="center" vertical="center" wrapText="1"/>
    </xf>
    <xf numFmtId="0" fontId="4" fillId="2" borderId="9" xfId="0" applyFont="1" applyFill="1" applyBorder="1" applyAlignment="1">
      <alignment horizontal="center"/>
    </xf>
    <xf numFmtId="164" fontId="4" fillId="2" borderId="6" xfId="0" applyNumberFormat="1" applyFont="1" applyFill="1" applyBorder="1" applyAlignment="1">
      <alignment horizontal="center"/>
    </xf>
    <xf numFmtId="164" fontId="4" fillId="2" borderId="7" xfId="0" applyNumberFormat="1" applyFont="1" applyFill="1" applyBorder="1" applyAlignment="1">
      <alignment horizontal="center"/>
    </xf>
    <xf numFmtId="165" fontId="4" fillId="2" borderId="10" xfId="0" applyNumberFormat="1" applyFont="1" applyFill="1" applyBorder="1" applyAlignment="1">
      <alignment horizontal="center"/>
    </xf>
    <xf numFmtId="165" fontId="4" fillId="2" borderId="6" xfId="0" applyNumberFormat="1" applyFont="1" applyFill="1" applyBorder="1" applyAlignment="1">
      <alignment horizontal="center"/>
    </xf>
    <xf numFmtId="0" fontId="5" fillId="0" borderId="0" xfId="0" applyFont="1" applyAlignment="1">
      <alignment horizontal="center" vertical="center"/>
    </xf>
    <xf numFmtId="0" fontId="4" fillId="0" borderId="0" xfId="0" applyNumberFormat="1" applyFont="1" applyAlignment="1">
      <alignment horizontal="left" vertical="top" wrapText="1"/>
    </xf>
    <xf numFmtId="0" fontId="9" fillId="6" borderId="1" xfId="0" applyFont="1" applyFill="1" applyBorder="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Border="1" applyAlignment="1">
      <alignment horizontal="left" vertical="center" wrapText="1"/>
    </xf>
    <xf numFmtId="0" fontId="8" fillId="0" borderId="0" xfId="0" applyFont="1" applyAlignment="1">
      <alignment horizontal="left" vertical="center" wrapText="1"/>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6" borderId="4" xfId="0" applyFont="1" applyFill="1" applyBorder="1" applyAlignment="1">
      <alignment horizontal="left" vertical="center"/>
    </xf>
    <xf numFmtId="0" fontId="7" fillId="0" borderId="0" xfId="0" applyFont="1" applyAlignment="1">
      <alignment horizontal="left" wrapText="1"/>
    </xf>
  </cellXfs>
  <cellStyles count="4">
    <cellStyle name="Comma" xfId="1" builtinId="3"/>
    <cellStyle name="Normal" xfId="0" builtinId="0"/>
    <cellStyle name="Normal 2"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4.emf"/><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xdr:col>
      <xdr:colOff>504825</xdr:colOff>
      <xdr:row>6</xdr:row>
      <xdr:rowOff>142875</xdr:rowOff>
    </xdr:from>
    <xdr:to>
      <xdr:col>6</xdr:col>
      <xdr:colOff>495300</xdr:colOff>
      <xdr:row>21</xdr:row>
      <xdr:rowOff>190500</xdr:rowOff>
    </xdr:to>
    <xdr:pic>
      <xdr:nvPicPr>
        <xdr:cNvPr id="9273" name="Picture 2" descr="Insulate Greenhouse.jpg"/>
        <xdr:cNvPicPr>
          <a:picLocks noChangeAspect="1"/>
        </xdr:cNvPicPr>
      </xdr:nvPicPr>
      <xdr:blipFill>
        <a:blip xmlns:r="http://schemas.openxmlformats.org/officeDocument/2006/relationships" r:embed="rId1" cstate="print"/>
        <a:srcRect/>
        <a:stretch>
          <a:fillRect/>
        </a:stretch>
      </xdr:blipFill>
      <xdr:spPr bwMode="auto">
        <a:xfrm>
          <a:off x="981075" y="1143000"/>
          <a:ext cx="4114800" cy="29622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400050</xdr:colOff>
      <xdr:row>0</xdr:row>
      <xdr:rowOff>19050</xdr:rowOff>
    </xdr:from>
    <xdr:to>
      <xdr:col>9</xdr:col>
      <xdr:colOff>66675</xdr:colOff>
      <xdr:row>0</xdr:row>
      <xdr:rowOff>361950</xdr:rowOff>
    </xdr:to>
    <xdr:pic>
      <xdr:nvPicPr>
        <xdr:cNvPr id="2523" name="Picture 2" descr="Energy Efficiency Center Logo.bmp"/>
        <xdr:cNvPicPr>
          <a:picLocks noChangeAspect="1"/>
        </xdr:cNvPicPr>
      </xdr:nvPicPr>
      <xdr:blipFill>
        <a:blip xmlns:r="http://schemas.openxmlformats.org/officeDocument/2006/relationships" r:embed="rId1" cstate="print"/>
        <a:srcRect/>
        <a:stretch>
          <a:fillRect/>
        </a:stretch>
      </xdr:blipFill>
      <xdr:spPr bwMode="auto">
        <a:xfrm>
          <a:off x="4724400" y="19050"/>
          <a:ext cx="1809750" cy="342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400050</xdr:colOff>
      <xdr:row>0</xdr:row>
      <xdr:rowOff>19050</xdr:rowOff>
    </xdr:from>
    <xdr:to>
      <xdr:col>9</xdr:col>
      <xdr:colOff>66675</xdr:colOff>
      <xdr:row>0</xdr:row>
      <xdr:rowOff>361950</xdr:rowOff>
    </xdr:to>
    <xdr:pic>
      <xdr:nvPicPr>
        <xdr:cNvPr id="7492" name="Picture 2" descr="Energy Efficiency Center Logo.bmp"/>
        <xdr:cNvPicPr>
          <a:picLocks noChangeAspect="1"/>
        </xdr:cNvPicPr>
      </xdr:nvPicPr>
      <xdr:blipFill>
        <a:blip xmlns:r="http://schemas.openxmlformats.org/officeDocument/2006/relationships" r:embed="rId1" cstate="print"/>
        <a:srcRect/>
        <a:stretch>
          <a:fillRect/>
        </a:stretch>
      </xdr:blipFill>
      <xdr:spPr bwMode="auto">
        <a:xfrm>
          <a:off x="4724400" y="19050"/>
          <a:ext cx="1809750" cy="3429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4.bin"/><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oleObject" Target="../embeddings/oleObject3.bin"/><Relationship Id="rId5" Type="http://schemas.openxmlformats.org/officeDocument/2006/relationships/oleObject" Target="../embeddings/oleObject2.bin"/><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8" Type="http://schemas.openxmlformats.org/officeDocument/2006/relationships/oleObject" Target="../embeddings/oleObject9.bin"/><Relationship Id="rId3" Type="http://schemas.openxmlformats.org/officeDocument/2006/relationships/vmlDrawing" Target="../drawings/vmlDrawing2.vml"/><Relationship Id="rId7" Type="http://schemas.openxmlformats.org/officeDocument/2006/relationships/oleObject" Target="../embeddings/oleObject8.bin"/><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oleObject" Target="../embeddings/oleObject7.bin"/><Relationship Id="rId11" Type="http://schemas.openxmlformats.org/officeDocument/2006/relationships/oleObject" Target="../embeddings/oleObject12.bin"/><Relationship Id="rId5" Type="http://schemas.openxmlformats.org/officeDocument/2006/relationships/oleObject" Target="../embeddings/oleObject6.bin"/><Relationship Id="rId10" Type="http://schemas.openxmlformats.org/officeDocument/2006/relationships/oleObject" Target="../embeddings/oleObject11.bin"/><Relationship Id="rId4" Type="http://schemas.openxmlformats.org/officeDocument/2006/relationships/oleObject" Target="../embeddings/oleObject5.bin"/><Relationship Id="rId9" Type="http://schemas.openxmlformats.org/officeDocument/2006/relationships/oleObject" Target="../embeddings/oleObject10.bin"/></Relationships>
</file>

<file path=xl/worksheets/sheet1.xml><?xml version="1.0" encoding="utf-8"?>
<worksheet xmlns="http://schemas.openxmlformats.org/spreadsheetml/2006/main" xmlns:r="http://schemas.openxmlformats.org/officeDocument/2006/relationships">
  <dimension ref="A1:M26"/>
  <sheetViews>
    <sheetView showGridLines="0" tabSelected="1" view="pageBreakPreview" zoomScaleNormal="100" zoomScaleSheetLayoutView="100" workbookViewId="0">
      <selection activeCell="L1" sqref="L1"/>
    </sheetView>
  </sheetViews>
  <sheetFormatPr defaultRowHeight="15.75"/>
  <cols>
    <col min="1" max="1" width="7.140625" style="2" customWidth="1"/>
    <col min="2" max="2" width="14.7109375" style="2" customWidth="1"/>
    <col min="3" max="3" width="5.42578125" style="2" customWidth="1"/>
    <col min="4" max="4" width="5.85546875" style="2" customWidth="1"/>
    <col min="5" max="5" width="5.7109375" style="2" customWidth="1"/>
    <col min="6" max="6" width="5.28515625" style="2" customWidth="1"/>
    <col min="7" max="8" width="7.42578125" style="2" customWidth="1"/>
    <col min="9" max="9" width="5.28515625" style="2" customWidth="1"/>
    <col min="10" max="10" width="5.42578125" style="2" customWidth="1"/>
    <col min="11" max="11" width="21.28515625" style="2" customWidth="1"/>
    <col min="12" max="12" width="7.7109375" style="2" customWidth="1"/>
    <col min="13" max="16384" width="9.140625" style="2"/>
  </cols>
  <sheetData>
    <row r="1" spans="1:11">
      <c r="A1" s="106" t="s">
        <v>161</v>
      </c>
      <c r="B1" s="106"/>
      <c r="C1" s="106"/>
      <c r="D1" s="106"/>
      <c r="E1" s="106"/>
      <c r="F1" s="106"/>
      <c r="G1" s="106"/>
      <c r="H1" s="106"/>
      <c r="I1" s="106"/>
      <c r="J1" s="106"/>
      <c r="K1" s="106"/>
    </row>
    <row r="2" spans="1:11">
      <c r="A2" s="107" t="s">
        <v>126</v>
      </c>
      <c r="B2" s="107"/>
      <c r="C2" s="107"/>
      <c r="D2" s="107"/>
      <c r="E2" s="107"/>
      <c r="F2" s="107"/>
      <c r="G2" s="107"/>
      <c r="H2" s="107"/>
      <c r="I2" s="107"/>
      <c r="J2" s="107"/>
      <c r="K2" s="107"/>
    </row>
    <row r="5" spans="1:11">
      <c r="A5" s="1" t="s">
        <v>28</v>
      </c>
    </row>
    <row r="7" spans="1:11" ht="15.75" customHeight="1">
      <c r="A7" s="105" t="str">
        <f>"Install clear, corrugated high density polyethylene insulation on greenhouse walls to reduce heat loss. This will reduce associated heat loss from the walls by "&amp;Calculation2!M4&amp;"% and reduce boiler fuel use by "&amp;Calculation2!M5&amp;"%."</f>
        <v>Install clear, corrugated high density polyethylene insulation on greenhouse walls to reduce heat loss. This will reduce associated heat loss from the walls by 7.5% and reduce boiler fuel use by 17.7%.</v>
      </c>
      <c r="B7" s="105"/>
      <c r="C7" s="105"/>
      <c r="D7" s="105"/>
      <c r="E7" s="105"/>
      <c r="F7" s="105"/>
      <c r="G7" s="105"/>
      <c r="H7" s="105"/>
      <c r="I7" s="105"/>
      <c r="J7" s="105"/>
      <c r="K7" s="105"/>
    </row>
    <row r="8" spans="1:11" ht="15" customHeight="1">
      <c r="A8" s="105"/>
      <c r="B8" s="105"/>
      <c r="C8" s="105"/>
      <c r="D8" s="105"/>
      <c r="E8" s="105"/>
      <c r="F8" s="105"/>
      <c r="G8" s="105"/>
      <c r="H8" s="105"/>
      <c r="I8" s="105"/>
      <c r="J8" s="105"/>
      <c r="K8" s="105"/>
    </row>
    <row r="9" spans="1:11" ht="15" customHeight="1" thickBot="1">
      <c r="A9" s="3"/>
      <c r="B9" s="3"/>
      <c r="C9" s="3"/>
      <c r="D9" s="3"/>
      <c r="E9" s="3"/>
      <c r="F9" s="3"/>
      <c r="G9" s="3"/>
      <c r="H9" s="3"/>
      <c r="I9" s="3"/>
      <c r="J9" s="3"/>
    </row>
    <row r="10" spans="1:11" ht="16.5" thickTop="1">
      <c r="B10" s="76"/>
      <c r="C10" s="102" t="s">
        <v>29</v>
      </c>
      <c r="D10" s="103"/>
      <c r="E10" s="103"/>
      <c r="F10" s="103"/>
      <c r="G10" s="103"/>
      <c r="H10" s="103"/>
      <c r="I10" s="103"/>
      <c r="J10" s="104"/>
    </row>
    <row r="11" spans="1:11" ht="15" customHeight="1">
      <c r="B11" s="77"/>
      <c r="C11" s="114" t="s">
        <v>30</v>
      </c>
      <c r="D11" s="99"/>
      <c r="E11" s="99" t="s">
        <v>31</v>
      </c>
      <c r="F11" s="99"/>
      <c r="G11" s="99" t="s">
        <v>32</v>
      </c>
      <c r="H11" s="99"/>
      <c r="I11" s="109" t="s">
        <v>13</v>
      </c>
      <c r="J11" s="110"/>
    </row>
    <row r="12" spans="1:11">
      <c r="B12" s="5"/>
      <c r="C12" s="115" t="s">
        <v>109</v>
      </c>
      <c r="D12" s="100"/>
      <c r="E12" s="100" t="s">
        <v>33</v>
      </c>
      <c r="F12" s="100"/>
      <c r="G12" s="108" t="s">
        <v>31</v>
      </c>
      <c r="H12" s="108"/>
      <c r="I12" s="100" t="s">
        <v>34</v>
      </c>
      <c r="J12" s="111"/>
    </row>
    <row r="13" spans="1:11" ht="16.5" thickBot="1">
      <c r="B13" s="78"/>
      <c r="C13" s="118">
        <f>Calculation2!M6</f>
        <v>883.8</v>
      </c>
      <c r="D13" s="119"/>
      <c r="E13" s="101">
        <f>Calculation2!M8</f>
        <v>13257</v>
      </c>
      <c r="F13" s="101"/>
      <c r="G13" s="101">
        <f>Calculation2!E20</f>
        <v>29062.5</v>
      </c>
      <c r="H13" s="101"/>
      <c r="I13" s="116">
        <f>Calculation2!E21</f>
        <v>2.1922453703703701</v>
      </c>
      <c r="J13" s="117"/>
    </row>
    <row r="14" spans="1:11" ht="13.5" customHeight="1" thickTop="1">
      <c r="C14" s="112" t="s">
        <v>103</v>
      </c>
      <c r="D14" s="112"/>
      <c r="E14" s="112"/>
      <c r="F14" s="112"/>
      <c r="G14" s="112"/>
      <c r="H14" s="112"/>
      <c r="I14" s="112"/>
    </row>
    <row r="15" spans="1:11" ht="13.5" customHeight="1">
      <c r="C15" s="113"/>
      <c r="D15" s="113"/>
      <c r="E15" s="113"/>
      <c r="F15" s="113"/>
      <c r="G15" s="113"/>
      <c r="H15" s="113"/>
      <c r="I15" s="113"/>
    </row>
    <row r="17" spans="1:13">
      <c r="A17" s="1" t="s">
        <v>35</v>
      </c>
    </row>
    <row r="19" spans="1:13" ht="15.75" customHeight="1">
      <c r="A19" s="105" t="s">
        <v>101</v>
      </c>
      <c r="B19" s="105"/>
      <c r="C19" s="105"/>
      <c r="D19" s="105"/>
      <c r="E19" s="105"/>
      <c r="F19" s="105"/>
      <c r="G19" s="105"/>
      <c r="H19" s="105"/>
      <c r="I19" s="105"/>
      <c r="J19" s="105"/>
      <c r="K19" s="105"/>
    </row>
    <row r="20" spans="1:13" ht="15.75" customHeight="1">
      <c r="A20" s="105"/>
      <c r="B20" s="105"/>
      <c r="C20" s="105"/>
      <c r="D20" s="105"/>
      <c r="E20" s="105"/>
      <c r="F20" s="105"/>
      <c r="G20" s="105"/>
      <c r="H20" s="105"/>
      <c r="I20" s="105"/>
      <c r="J20" s="105"/>
      <c r="K20" s="105"/>
    </row>
    <row r="21" spans="1:13">
      <c r="A21" s="105"/>
      <c r="B21" s="105"/>
      <c r="C21" s="105"/>
      <c r="D21" s="105"/>
      <c r="E21" s="105"/>
      <c r="F21" s="105"/>
      <c r="G21" s="105"/>
      <c r="H21" s="105"/>
      <c r="I21" s="105"/>
      <c r="J21" s="105"/>
      <c r="K21" s="105"/>
    </row>
    <row r="22" spans="1:13">
      <c r="A22" s="105"/>
      <c r="B22" s="105"/>
      <c r="C22" s="105"/>
      <c r="D22" s="105"/>
      <c r="E22" s="105"/>
      <c r="F22" s="105"/>
      <c r="G22" s="105"/>
      <c r="H22" s="105"/>
      <c r="I22" s="105"/>
      <c r="J22" s="105"/>
      <c r="K22" s="105"/>
    </row>
    <row r="23" spans="1:13" ht="15.75" customHeight="1">
      <c r="A23" s="105"/>
      <c r="B23" s="105"/>
      <c r="C23" s="105"/>
      <c r="D23" s="105"/>
      <c r="E23" s="105"/>
      <c r="F23" s="105"/>
      <c r="G23" s="105"/>
      <c r="H23" s="105"/>
      <c r="I23" s="105"/>
      <c r="J23" s="105"/>
      <c r="K23" s="105"/>
    </row>
    <row r="24" spans="1:13" ht="15.75" customHeight="1">
      <c r="A24" s="105"/>
      <c r="B24" s="105"/>
      <c r="C24" s="105"/>
      <c r="D24" s="105"/>
      <c r="E24" s="105"/>
      <c r="F24" s="105"/>
      <c r="G24" s="105"/>
      <c r="H24" s="105"/>
      <c r="I24" s="105"/>
      <c r="J24" s="105"/>
      <c r="K24" s="105"/>
    </row>
    <row r="25" spans="1:13">
      <c r="A25" s="105"/>
      <c r="B25" s="105"/>
      <c r="C25" s="105"/>
      <c r="D25" s="105"/>
      <c r="E25" s="105"/>
      <c r="F25" s="105"/>
      <c r="G25" s="105"/>
      <c r="H25" s="105"/>
      <c r="I25" s="105"/>
      <c r="J25" s="105"/>
      <c r="K25" s="105"/>
    </row>
    <row r="26" spans="1:13" ht="15.75" customHeight="1">
      <c r="A26" s="35"/>
      <c r="B26" s="82"/>
      <c r="C26" s="82"/>
      <c r="D26" s="82"/>
      <c r="E26" s="82"/>
      <c r="F26" s="82"/>
      <c r="G26" s="82"/>
      <c r="H26" s="82"/>
      <c r="I26" s="82"/>
      <c r="J26" s="82"/>
      <c r="M26" s="2" t="str">
        <f>LEFT(L25,3)</f>
        <v/>
      </c>
    </row>
  </sheetData>
  <sheetProtection password="E0B2" sheet="1" objects="1" scenarios="1" selectLockedCells="1"/>
  <mergeCells count="19">
    <mergeCell ref="A1:K1"/>
    <mergeCell ref="A2:K2"/>
    <mergeCell ref="G11:H11"/>
    <mergeCell ref="G12:H12"/>
    <mergeCell ref="G13:H13"/>
    <mergeCell ref="A7:K8"/>
    <mergeCell ref="C10:J10"/>
    <mergeCell ref="I11:J11"/>
    <mergeCell ref="I12:J12"/>
    <mergeCell ref="C14:I14"/>
    <mergeCell ref="C15:I15"/>
    <mergeCell ref="C11:D11"/>
    <mergeCell ref="C12:D12"/>
    <mergeCell ref="I13:J13"/>
    <mergeCell ref="C13:D13"/>
    <mergeCell ref="A19:K25"/>
    <mergeCell ref="E11:F11"/>
    <mergeCell ref="E12:F12"/>
    <mergeCell ref="E13:F13"/>
  </mergeCells>
  <printOptions horizontalCentered="1"/>
  <pageMargins left="0" right="0" top="0.75" bottom="0.75" header="0.51180555555555596" footer="0.51180555555555596"/>
  <pageSetup orientation="portrait" horizontalDpi="300" verticalDpi="300" r:id="rId1"/>
  <headerFooter alignWithMargins="0"/>
  <colBreaks count="1" manualBreakCount="1">
    <brk id="11" max="1048575" man="1"/>
  </colBreaks>
</worksheet>
</file>

<file path=xl/worksheets/sheet2.xml><?xml version="1.0" encoding="utf-8"?>
<worksheet xmlns="http://schemas.openxmlformats.org/spreadsheetml/2006/main" xmlns:r="http://schemas.openxmlformats.org/officeDocument/2006/relationships">
  <dimension ref="A1:J54"/>
  <sheetViews>
    <sheetView showGridLines="0" view="pageBreakPreview" zoomScaleNormal="100" zoomScaleSheetLayoutView="100" workbookViewId="0">
      <selection activeCell="H1" sqref="H1"/>
    </sheetView>
  </sheetViews>
  <sheetFormatPr defaultRowHeight="15.75"/>
  <cols>
    <col min="1" max="1" width="7.140625" style="2" customWidth="1"/>
    <col min="2" max="2" width="14.7109375" style="2" customWidth="1"/>
    <col min="3" max="4" width="10.7109375" style="2" customWidth="1"/>
    <col min="5" max="5" width="15" style="2" customWidth="1"/>
    <col min="6" max="6" width="10.7109375" style="2" customWidth="1"/>
    <col min="7" max="7" width="21.42578125" style="2" customWidth="1"/>
    <col min="8" max="8" width="9.140625" style="2"/>
    <col min="9" max="9" width="7.7109375" style="2" customWidth="1"/>
    <col min="10" max="16384" width="9.140625" style="2"/>
  </cols>
  <sheetData>
    <row r="1" spans="1:7">
      <c r="A1" s="1" t="s">
        <v>36</v>
      </c>
      <c r="B1" s="3"/>
      <c r="C1" s="3"/>
      <c r="D1" s="3"/>
      <c r="E1" s="3"/>
      <c r="F1" s="3"/>
      <c r="G1" s="3"/>
    </row>
    <row r="2" spans="1:7">
      <c r="B2" s="3"/>
      <c r="C2" s="3"/>
      <c r="D2" s="3"/>
      <c r="E2" s="3"/>
      <c r="F2" s="3"/>
      <c r="G2" s="3"/>
    </row>
    <row r="3" spans="1:7" ht="15.75" customHeight="1">
      <c r="A3" s="121" t="str">
        <f>"We recommend replacing current fiber reinforced plastic with corrugated high density polyethylene insulation on greenhouse walls to reduce heat loss.  This will result in a cost savings of "&amp;TEXT(Calculation2!M8,"$###,###,###")&amp;" and a "&amp;Calculation2!M5&amp;"% reduction in energy use for the greenhouse. There is an implementation cost of "&amp;TEXT(Calculation2!M9,"$###,###,###")&amp;", resulting in a payback of "&amp;Calculation2!M10&amp;" years."</f>
        <v>We recommend replacing current fiber reinforced plastic with corrugated high density polyethylene insulation on greenhouse walls to reduce heat loss.  This will result in a cost savings of $13,257 and a 17.7% reduction in energy use for the greenhouse. There is an implementation cost of $29,063, resulting in a payback of 2.2 years.</v>
      </c>
      <c r="B3" s="121"/>
      <c r="C3" s="121"/>
      <c r="D3" s="121"/>
      <c r="E3" s="121"/>
      <c r="F3" s="121"/>
      <c r="G3" s="121"/>
    </row>
    <row r="4" spans="1:7">
      <c r="A4" s="121"/>
      <c r="B4" s="121"/>
      <c r="C4" s="121"/>
      <c r="D4" s="121"/>
      <c r="E4" s="121"/>
      <c r="F4" s="121"/>
      <c r="G4" s="121"/>
    </row>
    <row r="5" spans="1:7">
      <c r="A5" s="121"/>
      <c r="B5" s="121"/>
      <c r="C5" s="121"/>
      <c r="D5" s="121"/>
      <c r="E5" s="121"/>
      <c r="F5" s="121"/>
      <c r="G5" s="121"/>
    </row>
    <row r="6" spans="1:7">
      <c r="A6" s="121"/>
      <c r="B6" s="121"/>
      <c r="C6" s="121"/>
      <c r="D6" s="121"/>
      <c r="E6" s="121"/>
      <c r="F6" s="121"/>
      <c r="G6" s="121"/>
    </row>
    <row r="7" spans="1:7" ht="15.75" customHeight="1"/>
    <row r="8" spans="1:7" ht="15" customHeight="1"/>
    <row r="9" spans="1:7" ht="15" customHeight="1"/>
    <row r="11" spans="1:7" ht="15" customHeight="1"/>
    <row r="14" spans="1:7" ht="13.5" customHeight="1"/>
    <row r="15" spans="1:7" ht="13.5" customHeight="1"/>
    <row r="18" spans="1:7" ht="15.75" customHeight="1">
      <c r="A18" s="76"/>
      <c r="B18" s="76"/>
      <c r="C18" s="74"/>
      <c r="D18" s="74"/>
      <c r="E18" s="75"/>
      <c r="F18" s="75"/>
      <c r="G18" s="76"/>
    </row>
    <row r="20" spans="1:7" ht="15.75" customHeight="1">
      <c r="A20" s="76"/>
      <c r="B20" s="76"/>
      <c r="C20" s="83"/>
      <c r="D20" s="83"/>
      <c r="E20" s="83"/>
      <c r="F20" s="74"/>
      <c r="G20" s="76"/>
    </row>
    <row r="21" spans="1:7" ht="15.75" customHeight="1"/>
    <row r="22" spans="1:7">
      <c r="A22" s="76"/>
      <c r="B22" s="76"/>
      <c r="C22" s="84"/>
      <c r="D22" s="76"/>
      <c r="E22" s="76"/>
      <c r="F22" s="76"/>
      <c r="G22" s="76"/>
    </row>
    <row r="23" spans="1:7">
      <c r="A23" s="120" t="s">
        <v>128</v>
      </c>
      <c r="B23" s="120"/>
      <c r="C23" s="120"/>
      <c r="D23" s="120"/>
      <c r="E23" s="120"/>
      <c r="F23" s="120"/>
      <c r="G23" s="120"/>
    </row>
    <row r="24" spans="1:7">
      <c r="A24" s="81"/>
      <c r="B24" s="76"/>
      <c r="C24" s="76"/>
      <c r="D24" s="76"/>
      <c r="E24" s="76"/>
      <c r="F24" s="76"/>
      <c r="G24" s="76"/>
    </row>
    <row r="25" spans="1:7">
      <c r="A25" s="76"/>
      <c r="B25" s="76"/>
      <c r="C25" s="76"/>
      <c r="D25" s="76"/>
      <c r="E25" s="76"/>
      <c r="F25" s="76"/>
      <c r="G25" s="76"/>
    </row>
    <row r="26" spans="1:7">
      <c r="A26" s="79"/>
      <c r="B26" s="79"/>
      <c r="C26" s="79"/>
      <c r="D26" s="79"/>
      <c r="E26" s="79"/>
      <c r="F26" s="79"/>
      <c r="G26" s="79"/>
    </row>
    <row r="27" spans="1:7" ht="15.75" customHeight="1"/>
    <row r="30" spans="1:7" ht="15.75" customHeight="1"/>
    <row r="31" spans="1:7" ht="15.75" customHeight="1"/>
    <row r="33" spans="1:10" ht="15.75" customHeight="1">
      <c r="J33" s="2" t="str">
        <f>LEFT(I32,3)</f>
        <v/>
      </c>
    </row>
    <row r="43" spans="1:10">
      <c r="A43" s="76"/>
      <c r="B43" s="76"/>
      <c r="C43" s="76"/>
      <c r="D43" s="76"/>
      <c r="E43" s="76"/>
      <c r="F43" s="76"/>
      <c r="G43" s="76"/>
    </row>
    <row r="44" spans="1:10">
      <c r="A44" s="76"/>
      <c r="B44" s="76"/>
      <c r="C44" s="76"/>
      <c r="D44" s="76"/>
      <c r="E44" s="76"/>
      <c r="F44" s="76"/>
      <c r="G44" s="76"/>
    </row>
    <row r="45" spans="1:10">
      <c r="A45" s="76"/>
      <c r="B45" s="76"/>
      <c r="C45" s="76"/>
      <c r="D45" s="76"/>
      <c r="E45" s="76"/>
      <c r="F45" s="76"/>
      <c r="G45" s="76"/>
    </row>
    <row r="46" spans="1:10">
      <c r="A46" s="76"/>
      <c r="B46" s="76"/>
      <c r="C46" s="76"/>
      <c r="D46" s="76"/>
      <c r="E46" s="76"/>
      <c r="F46" s="76"/>
      <c r="G46" s="76"/>
    </row>
    <row r="47" spans="1:10">
      <c r="A47" s="76"/>
      <c r="B47" s="76"/>
      <c r="C47" s="76"/>
      <c r="D47" s="76"/>
      <c r="E47" s="76"/>
      <c r="F47" s="76"/>
      <c r="G47" s="76"/>
    </row>
    <row r="48" spans="1:10">
      <c r="A48" s="76"/>
      <c r="B48" s="76"/>
      <c r="C48" s="76"/>
      <c r="D48" s="76"/>
      <c r="E48" s="76"/>
      <c r="F48" s="76"/>
      <c r="G48" s="76"/>
    </row>
    <row r="49" spans="1:7">
      <c r="A49" s="80"/>
      <c r="B49" s="80"/>
      <c r="C49" s="80"/>
      <c r="D49" s="80"/>
      <c r="E49" s="80"/>
      <c r="F49" s="80"/>
      <c r="G49" s="80"/>
    </row>
    <row r="50" spans="1:7">
      <c r="A50" s="76"/>
      <c r="B50" s="76"/>
      <c r="C50" s="76"/>
      <c r="D50" s="76"/>
      <c r="E50" s="76"/>
      <c r="F50" s="76"/>
      <c r="G50" s="76"/>
    </row>
    <row r="51" spans="1:7">
      <c r="A51" s="76"/>
      <c r="B51" s="76"/>
      <c r="C51" s="76"/>
      <c r="D51" s="76"/>
      <c r="E51" s="76"/>
      <c r="F51" s="76"/>
      <c r="G51" s="76"/>
    </row>
    <row r="52" spans="1:7">
      <c r="A52" s="76"/>
      <c r="B52" s="76"/>
      <c r="C52" s="76"/>
      <c r="D52" s="76"/>
      <c r="E52" s="76"/>
      <c r="F52" s="76"/>
      <c r="G52" s="76"/>
    </row>
    <row r="53" spans="1:7">
      <c r="A53" s="76"/>
      <c r="B53" s="76"/>
      <c r="C53" s="76"/>
      <c r="D53" s="76"/>
      <c r="E53" s="76"/>
      <c r="F53" s="76"/>
      <c r="G53" s="76"/>
    </row>
    <row r="54" spans="1:7">
      <c r="A54" s="76"/>
      <c r="B54" s="76"/>
      <c r="C54" s="76"/>
      <c r="D54" s="76"/>
      <c r="E54" s="76"/>
      <c r="F54" s="76"/>
      <c r="G54" s="76"/>
    </row>
  </sheetData>
  <sheetProtection password="E0B2" sheet="1" objects="1" scenarios="1" selectLockedCells="1"/>
  <mergeCells count="2">
    <mergeCell ref="A23:G23"/>
    <mergeCell ref="A3:G6"/>
  </mergeCells>
  <printOptions horizontalCentered="1"/>
  <pageMargins left="0" right="0" top="0.75" bottom="0.75" header="0.51180555555555596" footer="0.51180555555555596"/>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1:N86"/>
  <sheetViews>
    <sheetView showGridLines="0" view="pageBreakPreview" zoomScaleNormal="100" zoomScaleSheetLayoutView="100" workbookViewId="0">
      <selection activeCell="E5" sqref="E5"/>
    </sheetView>
  </sheetViews>
  <sheetFormatPr defaultRowHeight="15" customHeight="1"/>
  <cols>
    <col min="1" max="2" width="1.42578125" style="4" customWidth="1"/>
    <col min="3" max="3" width="31.28515625" style="4" bestFit="1" customWidth="1"/>
    <col min="4" max="4" width="5" style="4" customWidth="1"/>
    <col min="5" max="5" width="10" style="4" customWidth="1"/>
    <col min="6" max="6" width="7.140625" style="26" customWidth="1"/>
    <col min="7" max="7" width="6.42578125" style="4" customWidth="1"/>
    <col min="8" max="8" width="2.140625" style="4" customWidth="1"/>
    <col min="9" max="9" width="32.140625" style="4" customWidth="1"/>
    <col min="10" max="10" width="1.42578125" style="4" customWidth="1"/>
    <col min="11" max="11" width="2.140625" style="4" customWidth="1"/>
    <col min="12" max="12" width="35.7109375" style="4" customWidth="1"/>
    <col min="13" max="13" width="10" style="4" customWidth="1"/>
    <col min="14" max="16384" width="9.140625" style="4"/>
  </cols>
  <sheetData>
    <row r="1" spans="1:14" ht="30" customHeight="1">
      <c r="A1" s="122" t="s">
        <v>127</v>
      </c>
      <c r="B1" s="122"/>
      <c r="C1" s="122"/>
      <c r="D1" s="122"/>
      <c r="E1" s="122"/>
      <c r="F1" s="122"/>
      <c r="G1" s="122"/>
      <c r="H1" s="122"/>
      <c r="I1" s="122"/>
      <c r="J1" s="122"/>
      <c r="K1" s="7"/>
      <c r="L1" s="8"/>
      <c r="M1" s="9"/>
      <c r="N1" s="9"/>
    </row>
    <row r="2" spans="1:14" ht="15" customHeight="1">
      <c r="A2" s="6"/>
      <c r="B2" s="6"/>
      <c r="C2" s="6"/>
      <c r="D2" s="6"/>
      <c r="E2" s="6"/>
      <c r="F2" s="55"/>
      <c r="G2" s="6"/>
      <c r="H2" s="6"/>
      <c r="I2" s="10"/>
      <c r="J2" s="6"/>
      <c r="K2" s="6"/>
      <c r="L2" s="2"/>
      <c r="M2" s="2"/>
      <c r="N2" s="2"/>
    </row>
    <row r="3" spans="1:14" ht="15" customHeight="1">
      <c r="A3" s="11"/>
      <c r="B3" s="12" t="s">
        <v>2</v>
      </c>
      <c r="E3" s="11"/>
      <c r="F3" s="85"/>
      <c r="G3" s="13"/>
      <c r="H3" s="13"/>
      <c r="I3" s="12" t="s">
        <v>15</v>
      </c>
      <c r="J3" s="14"/>
      <c r="K3" s="14"/>
    </row>
    <row r="4" spans="1:14" ht="15" customHeight="1">
      <c r="A4" s="11"/>
      <c r="B4" s="58" t="s">
        <v>48</v>
      </c>
      <c r="H4" s="13"/>
      <c r="I4" s="22" t="s">
        <v>96</v>
      </c>
      <c r="J4" s="17"/>
      <c r="K4" s="17"/>
    </row>
    <row r="5" spans="1:14" ht="15" customHeight="1">
      <c r="A5" s="11"/>
      <c r="C5" s="13" t="s">
        <v>50</v>
      </c>
      <c r="D5" s="67" t="s">
        <v>74</v>
      </c>
      <c r="E5" s="90">
        <v>100000</v>
      </c>
      <c r="F5" s="16" t="s">
        <v>37</v>
      </c>
      <c r="G5" s="61" t="s">
        <v>66</v>
      </c>
      <c r="I5"/>
      <c r="J5" s="18"/>
      <c r="K5" s="18"/>
    </row>
    <row r="6" spans="1:14" ht="15" customHeight="1">
      <c r="A6" s="11"/>
      <c r="C6" s="13" t="s">
        <v>51</v>
      </c>
      <c r="D6" s="67" t="s">
        <v>75</v>
      </c>
      <c r="E6" s="90">
        <v>15000</v>
      </c>
      <c r="F6" s="16" t="s">
        <v>37</v>
      </c>
      <c r="G6" s="61" t="s">
        <v>66</v>
      </c>
      <c r="H6" s="13"/>
      <c r="I6" s="20"/>
      <c r="J6" s="14"/>
      <c r="K6" s="14"/>
    </row>
    <row r="7" spans="1:14" ht="15" customHeight="1">
      <c r="A7" s="11"/>
      <c r="B7" s="58" t="s">
        <v>49</v>
      </c>
      <c r="D7" s="68"/>
      <c r="H7" s="13"/>
      <c r="I7" s="22" t="s">
        <v>97</v>
      </c>
      <c r="J7" s="17"/>
      <c r="K7" s="17"/>
    </row>
    <row r="8" spans="1:14" ht="15" customHeight="1">
      <c r="A8" s="11"/>
      <c r="C8" s="4" t="s">
        <v>52</v>
      </c>
      <c r="D8" s="68" t="s">
        <v>76</v>
      </c>
      <c r="E8" s="91">
        <v>5000</v>
      </c>
      <c r="F8" s="21" t="s">
        <v>16</v>
      </c>
      <c r="G8" s="61" t="s">
        <v>68</v>
      </c>
      <c r="H8" s="23"/>
      <c r="I8"/>
      <c r="J8" s="14"/>
      <c r="K8" s="14"/>
    </row>
    <row r="9" spans="1:14" ht="15" customHeight="1">
      <c r="A9" s="11"/>
      <c r="B9" s="58" t="s">
        <v>3</v>
      </c>
      <c r="D9" s="68"/>
      <c r="H9" s="11"/>
      <c r="J9" s="18"/>
      <c r="K9" s="18"/>
    </row>
    <row r="10" spans="1:14" ht="15" customHeight="1">
      <c r="A10" s="11"/>
      <c r="C10" s="13" t="s">
        <v>108</v>
      </c>
      <c r="D10" s="67" t="s">
        <v>77</v>
      </c>
      <c r="E10" s="92">
        <v>15</v>
      </c>
      <c r="F10" s="16" t="s">
        <v>24</v>
      </c>
      <c r="G10" s="61" t="s">
        <v>69</v>
      </c>
      <c r="H10" s="11"/>
      <c r="I10" s="22" t="s">
        <v>98</v>
      </c>
      <c r="J10" s="14"/>
      <c r="K10" s="14"/>
    </row>
    <row r="11" spans="1:14" ht="15" customHeight="1">
      <c r="A11" s="11"/>
      <c r="D11" s="68"/>
      <c r="H11" s="11"/>
      <c r="I11"/>
      <c r="J11" s="17"/>
      <c r="K11" s="17"/>
      <c r="N11" s="2"/>
    </row>
    <row r="12" spans="1:14" ht="15" customHeight="1">
      <c r="A12" s="11"/>
      <c r="B12" s="12" t="s">
        <v>0</v>
      </c>
      <c r="D12" s="68"/>
      <c r="E12" s="24"/>
      <c r="F12" s="16"/>
      <c r="G12" s="11"/>
      <c r="H12" s="11"/>
      <c r="I12" s="30"/>
      <c r="J12" s="14"/>
      <c r="K12" s="14"/>
      <c r="L12" s="64"/>
      <c r="M12" s="26"/>
      <c r="N12" s="2"/>
    </row>
    <row r="13" spans="1:14" ht="15" customHeight="1">
      <c r="A13" s="11"/>
      <c r="B13" s="60" t="s">
        <v>61</v>
      </c>
      <c r="D13" s="68"/>
      <c r="H13" s="11"/>
      <c r="I13" s="22" t="s">
        <v>99</v>
      </c>
      <c r="J13" s="29"/>
      <c r="M13" s="57"/>
      <c r="N13" s="2"/>
    </row>
    <row r="14" spans="1:14" ht="15" customHeight="1">
      <c r="A14" s="11"/>
      <c r="B14" s="11"/>
      <c r="C14" s="27" t="s">
        <v>54</v>
      </c>
      <c r="D14" s="69" t="s">
        <v>78</v>
      </c>
      <c r="E14" s="93">
        <v>75</v>
      </c>
      <c r="F14" s="16" t="s">
        <v>20</v>
      </c>
      <c r="G14" s="28" t="s">
        <v>17</v>
      </c>
      <c r="H14" s="11"/>
      <c r="I14"/>
      <c r="J14" s="14"/>
      <c r="N14" s="2"/>
    </row>
    <row r="15" spans="1:14" ht="15" customHeight="1">
      <c r="A15" s="11"/>
      <c r="B15" s="60" t="s">
        <v>105</v>
      </c>
      <c r="D15" s="68"/>
      <c r="H15" s="11"/>
      <c r="J15" s="17"/>
    </row>
    <row r="16" spans="1:14" ht="15" customHeight="1">
      <c r="A16" s="11"/>
      <c r="B16" s="11"/>
      <c r="C16" s="27" t="s">
        <v>55</v>
      </c>
      <c r="D16" s="69" t="s">
        <v>79</v>
      </c>
      <c r="E16" s="94">
        <v>7500</v>
      </c>
      <c r="F16" s="87" t="s">
        <v>134</v>
      </c>
      <c r="G16" s="28" t="s">
        <v>18</v>
      </c>
      <c r="H16" s="11"/>
      <c r="J16" s="14"/>
    </row>
    <row r="17" spans="1:12" ht="15" customHeight="1">
      <c r="A17" s="11"/>
      <c r="B17" s="60" t="s">
        <v>53</v>
      </c>
      <c r="D17" s="68"/>
      <c r="H17" s="11"/>
      <c r="I17" s="12" t="s">
        <v>19</v>
      </c>
      <c r="J17" s="29"/>
    </row>
    <row r="18" spans="1:12" ht="15" customHeight="1">
      <c r="A18" s="11"/>
      <c r="B18" s="60"/>
      <c r="C18" s="27" t="s">
        <v>106</v>
      </c>
      <c r="D18" s="69" t="s">
        <v>132</v>
      </c>
      <c r="E18" s="95">
        <v>0.83</v>
      </c>
      <c r="F18" s="16"/>
      <c r="G18" s="28" t="s">
        <v>121</v>
      </c>
      <c r="H18" s="11"/>
      <c r="I18" s="126" t="s">
        <v>160</v>
      </c>
      <c r="J18" s="29"/>
    </row>
    <row r="19" spans="1:12" ht="15" customHeight="1">
      <c r="A19" s="11"/>
      <c r="B19" s="11"/>
      <c r="C19" s="27" t="s">
        <v>130</v>
      </c>
      <c r="D19" s="69" t="s">
        <v>133</v>
      </c>
      <c r="E19" s="95">
        <v>1.5</v>
      </c>
      <c r="F19" s="16"/>
      <c r="G19" s="28" t="s">
        <v>135</v>
      </c>
      <c r="H19" s="11"/>
      <c r="I19" s="126"/>
      <c r="J19" s="14"/>
    </row>
    <row r="20" spans="1:12" ht="15" customHeight="1">
      <c r="A20" s="11"/>
      <c r="B20" s="11"/>
      <c r="C20" s="27" t="s">
        <v>45</v>
      </c>
      <c r="D20" s="69" t="s">
        <v>80</v>
      </c>
      <c r="E20" s="96">
        <v>2.2999999999999998</v>
      </c>
      <c r="F20" s="16"/>
      <c r="G20" s="28" t="s">
        <v>136</v>
      </c>
      <c r="H20" s="14"/>
      <c r="I20" s="126"/>
      <c r="J20" s="17"/>
    </row>
    <row r="21" spans="1:12" ht="15" customHeight="1">
      <c r="A21" s="11"/>
      <c r="B21" s="11"/>
      <c r="C21" s="98" t="s">
        <v>46</v>
      </c>
      <c r="D21" s="69" t="s">
        <v>94</v>
      </c>
      <c r="E21" s="97">
        <v>0.68</v>
      </c>
      <c r="F21" s="16"/>
      <c r="G21" s="28" t="s">
        <v>137</v>
      </c>
      <c r="H21" s="11"/>
      <c r="I21" s="126"/>
      <c r="J21" s="14"/>
      <c r="L21" s="98"/>
    </row>
    <row r="22" spans="1:12" ht="15" customHeight="1">
      <c r="A22" s="11"/>
      <c r="B22" s="11"/>
      <c r="C22" s="98" t="s">
        <v>46</v>
      </c>
      <c r="D22" s="69" t="s">
        <v>95</v>
      </c>
      <c r="E22" s="97">
        <v>0.62</v>
      </c>
      <c r="F22" s="16"/>
      <c r="G22" s="28" t="s">
        <v>139</v>
      </c>
      <c r="H22" s="36"/>
      <c r="I22" s="126"/>
      <c r="J22" s="14"/>
    </row>
    <row r="23" spans="1:12" ht="15" customHeight="1">
      <c r="A23" s="11"/>
      <c r="C23" s="4" t="s">
        <v>47</v>
      </c>
      <c r="D23" s="69" t="s">
        <v>81</v>
      </c>
      <c r="E23" s="97">
        <v>0.31</v>
      </c>
      <c r="F23" s="16"/>
      <c r="G23" s="28" t="s">
        <v>138</v>
      </c>
      <c r="H23" s="36"/>
      <c r="I23" s="126"/>
      <c r="J23" s="29"/>
    </row>
    <row r="24" spans="1:12" ht="15" customHeight="1">
      <c r="A24" s="11"/>
      <c r="B24" s="60" t="s">
        <v>58</v>
      </c>
      <c r="C24" s="27"/>
      <c r="D24" s="69"/>
      <c r="F24" s="21"/>
      <c r="G24" s="28"/>
      <c r="H24" s="36"/>
      <c r="I24" s="126"/>
      <c r="J24" s="29"/>
    </row>
    <row r="25" spans="1:12" ht="15" customHeight="1">
      <c r="A25" s="11"/>
      <c r="C25" s="4" t="s">
        <v>59</v>
      </c>
      <c r="D25" s="68" t="s">
        <v>82</v>
      </c>
      <c r="E25" s="63">
        <v>1000000</v>
      </c>
      <c r="F25" s="26" t="s">
        <v>60</v>
      </c>
      <c r="G25" s="28"/>
      <c r="H25" s="36"/>
      <c r="I25" s="125" t="s">
        <v>144</v>
      </c>
      <c r="J25" s="39"/>
      <c r="L25" s="50"/>
    </row>
    <row r="26" spans="1:12" ht="15" customHeight="1">
      <c r="A26" s="11"/>
      <c r="C26" s="4" t="s">
        <v>104</v>
      </c>
      <c r="D26" s="68" t="s">
        <v>83</v>
      </c>
      <c r="E26" s="31">
        <v>24</v>
      </c>
      <c r="F26" s="26" t="s">
        <v>67</v>
      </c>
      <c r="H26" s="36"/>
      <c r="I26" s="125"/>
      <c r="J26" s="14"/>
      <c r="L26" s="50"/>
    </row>
    <row r="27" spans="1:12" ht="15" customHeight="1">
      <c r="A27" s="11"/>
      <c r="D27" s="22"/>
      <c r="H27" s="40"/>
      <c r="I27" s="125" t="s">
        <v>141</v>
      </c>
      <c r="J27" s="29"/>
    </row>
    <row r="28" spans="1:12" ht="15" customHeight="1">
      <c r="A28" s="11"/>
      <c r="B28" s="12" t="s">
        <v>40</v>
      </c>
      <c r="D28" s="68"/>
      <c r="G28" s="26"/>
      <c r="H28" s="40"/>
      <c r="I28" s="125"/>
      <c r="J28" s="39"/>
    </row>
    <row r="29" spans="1:12" ht="15" customHeight="1">
      <c r="A29" s="11"/>
      <c r="B29" s="11"/>
      <c r="C29" s="4" t="s">
        <v>41</v>
      </c>
      <c r="D29" s="68" t="s">
        <v>84</v>
      </c>
      <c r="E29" s="65">
        <f>E22+E19+E23</f>
        <v>2.4300000000000002</v>
      </c>
      <c r="F29" s="16"/>
      <c r="G29" s="28" t="s">
        <v>122</v>
      </c>
      <c r="H29" s="36"/>
      <c r="I29" s="125" t="s">
        <v>142</v>
      </c>
      <c r="J29" s="14"/>
    </row>
    <row r="30" spans="1:12" ht="15" customHeight="1">
      <c r="A30" s="11"/>
      <c r="B30" s="11"/>
      <c r="C30" s="4" t="s">
        <v>42</v>
      </c>
      <c r="D30" s="68" t="s">
        <v>85</v>
      </c>
      <c r="E30" s="65">
        <f>E22+E19+E23</f>
        <v>2.4300000000000002</v>
      </c>
      <c r="F30" s="16"/>
      <c r="G30" s="28" t="s">
        <v>123</v>
      </c>
      <c r="H30" s="36"/>
      <c r="I30" s="125"/>
      <c r="J30" s="29"/>
      <c r="L30" s="62"/>
    </row>
    <row r="31" spans="1:12" ht="15" customHeight="1">
      <c r="A31" s="11"/>
      <c r="B31" s="11"/>
      <c r="C31" s="4" t="s">
        <v>43</v>
      </c>
      <c r="D31" s="68" t="s">
        <v>86</v>
      </c>
      <c r="E31" s="31">
        <f>E21+E18+E23</f>
        <v>1.82</v>
      </c>
      <c r="F31" s="16"/>
      <c r="G31" s="28" t="s">
        <v>124</v>
      </c>
      <c r="H31" s="40"/>
      <c r="I31" s="125" t="s">
        <v>143</v>
      </c>
      <c r="J31" s="39"/>
    </row>
    <row r="32" spans="1:12" ht="15" customHeight="1">
      <c r="A32" s="11"/>
      <c r="B32" s="11"/>
      <c r="C32" s="4" t="s">
        <v>44</v>
      </c>
      <c r="D32" s="68" t="s">
        <v>87</v>
      </c>
      <c r="E32" s="65">
        <f>E21+E20+E23</f>
        <v>3.29</v>
      </c>
      <c r="F32" s="16"/>
      <c r="G32" s="28" t="s">
        <v>125</v>
      </c>
      <c r="H32" s="47"/>
      <c r="I32" s="125"/>
      <c r="J32" s="14"/>
    </row>
    <row r="33" spans="2:10" ht="15" customHeight="1">
      <c r="D33" s="22"/>
      <c r="H33" s="36"/>
      <c r="I33" s="123" t="s">
        <v>140</v>
      </c>
      <c r="J33" s="18"/>
    </row>
    <row r="34" spans="2:10" ht="15" customHeight="1">
      <c r="B34" s="1" t="s">
        <v>62</v>
      </c>
      <c r="H34" s="36"/>
      <c r="I34" s="123"/>
      <c r="J34" s="39"/>
    </row>
    <row r="35" spans="2:10" ht="15" customHeight="1">
      <c r="B35" s="66" t="s">
        <v>102</v>
      </c>
      <c r="H35" s="36"/>
      <c r="J35" s="14"/>
    </row>
    <row r="36" spans="2:10" ht="15" customHeight="1">
      <c r="B36" s="66" t="s">
        <v>129</v>
      </c>
      <c r="H36" s="14"/>
      <c r="J36" s="14"/>
    </row>
    <row r="37" spans="2:10" ht="15" customHeight="1">
      <c r="B37" s="66" t="s">
        <v>111</v>
      </c>
      <c r="H37" s="14"/>
      <c r="J37" s="14"/>
    </row>
    <row r="38" spans="2:10" ht="15" customHeight="1">
      <c r="B38" s="66" t="s">
        <v>118</v>
      </c>
    </row>
    <row r="39" spans="2:10" ht="15" customHeight="1">
      <c r="B39" s="66" t="s">
        <v>119</v>
      </c>
      <c r="J39" s="52"/>
    </row>
    <row r="40" spans="2:10" ht="15" customHeight="1">
      <c r="B40" s="66" t="s">
        <v>120</v>
      </c>
      <c r="J40" s="52"/>
    </row>
    <row r="41" spans="2:10" ht="15" customHeight="1">
      <c r="B41" s="124" t="s">
        <v>131</v>
      </c>
      <c r="C41" s="124"/>
      <c r="D41" s="124"/>
      <c r="E41" s="124"/>
      <c r="F41" s="124"/>
      <c r="G41" s="124"/>
      <c r="J41" s="52"/>
    </row>
    <row r="42" spans="2:10" ht="15" customHeight="1">
      <c r="B42" s="124"/>
      <c r="C42" s="124"/>
      <c r="D42" s="124"/>
      <c r="E42" s="124"/>
      <c r="F42" s="124"/>
      <c r="G42" s="124"/>
      <c r="J42" s="52"/>
    </row>
    <row r="43" spans="2:10" ht="15" customHeight="1">
      <c r="J43" s="52"/>
    </row>
    <row r="44" spans="2:10" ht="15" customHeight="1">
      <c r="J44" s="6"/>
    </row>
    <row r="45" spans="2:10" ht="15" customHeight="1">
      <c r="J45" s="6"/>
    </row>
    <row r="46" spans="2:10" ht="15" customHeight="1">
      <c r="J46" s="6"/>
    </row>
    <row r="55" spans="4:4" ht="15" customHeight="1">
      <c r="D55" s="59"/>
    </row>
    <row r="56" spans="4:4" ht="15" customHeight="1">
      <c r="D56" s="59"/>
    </row>
    <row r="71" spans="2:2" ht="15" customHeight="1">
      <c r="B71" s="11"/>
    </row>
    <row r="72" spans="2:2" ht="15" customHeight="1">
      <c r="B72" s="11"/>
    </row>
    <row r="73" spans="2:2" ht="15" customHeight="1">
      <c r="B73" s="11"/>
    </row>
    <row r="74" spans="2:2" ht="15" customHeight="1">
      <c r="B74" s="13"/>
    </row>
    <row r="75" spans="2:2" ht="15" customHeight="1">
      <c r="B75" s="13"/>
    </row>
    <row r="76" spans="2:2" ht="15" customHeight="1">
      <c r="B76" s="13"/>
    </row>
    <row r="77" spans="2:2" ht="15" customHeight="1">
      <c r="B77" s="13"/>
    </row>
    <row r="78" spans="2:2" ht="15" customHeight="1">
      <c r="B78" s="52"/>
    </row>
    <row r="79" spans="2:2" ht="15" customHeight="1">
      <c r="B79" s="52"/>
    </row>
    <row r="80" spans="2:2" ht="15" customHeight="1">
      <c r="B80" s="52"/>
    </row>
    <row r="81" spans="2:2" ht="15" customHeight="1">
      <c r="B81" s="52"/>
    </row>
    <row r="82" spans="2:2" ht="15" customHeight="1">
      <c r="B82" s="52"/>
    </row>
    <row r="83" spans="2:2" ht="15" customHeight="1">
      <c r="B83" s="52"/>
    </row>
    <row r="84" spans="2:2" ht="15" customHeight="1">
      <c r="B84" s="6"/>
    </row>
    <row r="85" spans="2:2" ht="15" customHeight="1">
      <c r="B85" s="6"/>
    </row>
    <row r="86" spans="2:2" ht="15" customHeight="1">
      <c r="B86" s="6"/>
    </row>
  </sheetData>
  <sheetProtection password="E0B2" sheet="1" objects="1" scenarios="1" selectLockedCells="1"/>
  <mergeCells count="8">
    <mergeCell ref="A1:J1"/>
    <mergeCell ref="I33:I34"/>
    <mergeCell ref="B41:G42"/>
    <mergeCell ref="I27:I28"/>
    <mergeCell ref="I29:I30"/>
    <mergeCell ref="I31:I32"/>
    <mergeCell ref="I25:I26"/>
    <mergeCell ref="I18:I24"/>
  </mergeCells>
  <printOptions horizontalCentered="1"/>
  <pageMargins left="0" right="0" top="0.75" bottom="0.75" header="0.51180555555555596" footer="0.51180555555555596"/>
  <pageSetup firstPageNumber="0" orientation="portrait" horizontalDpi="300" verticalDpi="300" r:id="rId1"/>
  <headerFooter alignWithMargins="0"/>
  <colBreaks count="1" manualBreakCount="1">
    <brk id="10" max="1048575" man="1"/>
  </colBreaks>
  <drawing r:id="rId2"/>
  <legacyDrawing r:id="rId3"/>
  <oleObjects>
    <oleObject progId="Equation.3" shapeId="2506" r:id="rId4"/>
    <oleObject progId="Equation.3" shapeId="2518" r:id="rId5"/>
    <oleObject progId="Equation.3" shapeId="2519" r:id="rId6"/>
    <oleObject progId="Equation.3" shapeId="2520" r:id="rId7"/>
  </oleObjects>
</worksheet>
</file>

<file path=xl/worksheets/sheet4.xml><?xml version="1.0" encoding="utf-8"?>
<worksheet xmlns="http://schemas.openxmlformats.org/spreadsheetml/2006/main" xmlns:r="http://schemas.openxmlformats.org/officeDocument/2006/relationships">
  <dimension ref="A1:N85"/>
  <sheetViews>
    <sheetView showGridLines="0" view="pageBreakPreview" zoomScaleNormal="100" zoomScaleSheetLayoutView="100" workbookViewId="0">
      <selection activeCell="K1" sqref="K1"/>
    </sheetView>
  </sheetViews>
  <sheetFormatPr defaultRowHeight="15" customHeight="1"/>
  <cols>
    <col min="1" max="2" width="1.42578125" style="4" customWidth="1"/>
    <col min="3" max="3" width="31.28515625" style="4" customWidth="1"/>
    <col min="4" max="4" width="5" style="4" customWidth="1"/>
    <col min="5" max="5" width="10" style="4" customWidth="1"/>
    <col min="6" max="6" width="7.140625" style="26" customWidth="1"/>
    <col min="7" max="7" width="6.42578125" style="4" customWidth="1"/>
    <col min="8" max="8" width="2.140625" style="4" customWidth="1"/>
    <col min="9" max="9" width="32.140625" style="4" customWidth="1"/>
    <col min="10" max="10" width="1.42578125" style="4" customWidth="1"/>
    <col min="11" max="11" width="2.140625" style="4" customWidth="1"/>
    <col min="12" max="12" width="35.7109375" style="4" customWidth="1"/>
    <col min="13" max="13" width="10" style="4" customWidth="1"/>
    <col min="14" max="16384" width="9.140625" style="4"/>
  </cols>
  <sheetData>
    <row r="1" spans="1:14" ht="30" customHeight="1">
      <c r="A1" s="127" t="s">
        <v>127</v>
      </c>
      <c r="B1" s="128"/>
      <c r="C1" s="128"/>
      <c r="D1" s="128"/>
      <c r="E1" s="128"/>
      <c r="F1" s="128"/>
      <c r="G1" s="128"/>
      <c r="H1" s="128"/>
      <c r="I1" s="128"/>
      <c r="J1" s="129"/>
      <c r="K1" s="7"/>
      <c r="L1" s="8"/>
      <c r="M1" s="9"/>
      <c r="N1" s="9"/>
    </row>
    <row r="2" spans="1:14" ht="15" customHeight="1">
      <c r="A2" s="6"/>
      <c r="B2" s="6"/>
      <c r="C2" s="6"/>
      <c r="D2" s="6"/>
      <c r="E2" s="6"/>
      <c r="F2" s="55"/>
      <c r="G2" s="6"/>
      <c r="H2" s="6"/>
      <c r="I2" s="10"/>
      <c r="J2" s="6"/>
      <c r="K2" s="6"/>
      <c r="L2" s="2"/>
      <c r="M2" s="2"/>
      <c r="N2" s="2"/>
    </row>
    <row r="3" spans="1:14" ht="15" customHeight="1">
      <c r="A3" s="11"/>
      <c r="B3" s="12" t="s">
        <v>8</v>
      </c>
      <c r="D3" s="68"/>
      <c r="E3" s="25"/>
      <c r="F3" s="16"/>
      <c r="G3" s="35"/>
      <c r="H3" s="13"/>
      <c r="I3" s="12" t="s">
        <v>15</v>
      </c>
      <c r="J3" s="14"/>
      <c r="K3" s="14"/>
      <c r="L3" s="15" t="s">
        <v>9</v>
      </c>
    </row>
    <row r="4" spans="1:14" ht="15" customHeight="1">
      <c r="A4" s="13"/>
      <c r="B4" s="58"/>
      <c r="C4" s="40" t="s">
        <v>156</v>
      </c>
      <c r="D4" s="67" t="s">
        <v>88</v>
      </c>
      <c r="E4" s="41">
        <f>(1/Calculation1!E29)*Calculation1!E16*Calculation1!E5*Calculation1!E26/Calculation1!E25+(1/Calculation1!E31)*Calculation1!E16*Calculation1!E6*Calculation1!E26/Calculation1!E25</f>
        <v>8890.923890923892</v>
      </c>
      <c r="F4" s="42" t="s">
        <v>16</v>
      </c>
      <c r="G4" s="28" t="s">
        <v>5</v>
      </c>
      <c r="H4" s="13"/>
      <c r="I4" s="22" t="s">
        <v>100</v>
      </c>
      <c r="J4" s="17"/>
      <c r="K4" s="17"/>
      <c r="L4" s="4" t="s">
        <v>27</v>
      </c>
      <c r="M4" s="88">
        <f>ROUND(((Calculation2!E4-Calculation2!E6)/Calculation2!E4*100),1)</f>
        <v>7.5</v>
      </c>
    </row>
    <row r="5" spans="1:14" ht="15" customHeight="1">
      <c r="A5" s="13"/>
      <c r="C5" s="4" t="s">
        <v>157</v>
      </c>
      <c r="D5" s="67" t="s">
        <v>145</v>
      </c>
      <c r="E5" s="88">
        <f>E4-Calculation1!E8</f>
        <v>3890.923890923892</v>
      </c>
      <c r="F5" s="42" t="s">
        <v>16</v>
      </c>
      <c r="G5" s="28" t="s">
        <v>6</v>
      </c>
      <c r="I5"/>
      <c r="J5" s="18"/>
      <c r="K5" s="18"/>
      <c r="L5" s="19" t="s">
        <v>26</v>
      </c>
      <c r="M5" s="89">
        <f>ROUND((Calculation2!E7/Calculation1!E8)*100,1)</f>
        <v>17.7</v>
      </c>
    </row>
    <row r="6" spans="1:14" ht="15" customHeight="1">
      <c r="A6" s="13"/>
      <c r="C6" s="40" t="s">
        <v>158</v>
      </c>
      <c r="D6" s="67" t="s">
        <v>89</v>
      </c>
      <c r="E6" s="43">
        <f>(1/Calculation1!E30)*Calculation1!E16*Calculation1!E5*Calculation1!E26/Calculation1!E25+(1/Calculation1!E32)*Calculation1!E16*Calculation1!E6*Calculation1!E26/Calculation1!E25</f>
        <v>8228.076100416527</v>
      </c>
      <c r="F6" s="42" t="s">
        <v>16</v>
      </c>
      <c r="G6" s="28" t="s">
        <v>7</v>
      </c>
      <c r="H6" s="13"/>
      <c r="I6" s="32"/>
      <c r="J6" s="14"/>
      <c r="K6" s="14"/>
      <c r="L6" s="19" t="s">
        <v>10</v>
      </c>
      <c r="M6" s="89">
        <f>ROUND(Calculation2!E7,1)</f>
        <v>883.8</v>
      </c>
    </row>
    <row r="7" spans="1:14" ht="15" customHeight="1">
      <c r="A7" s="13"/>
      <c r="C7" s="46" t="s">
        <v>159</v>
      </c>
      <c r="D7" s="69" t="s">
        <v>115</v>
      </c>
      <c r="E7" s="45">
        <f>(E4-E6)/(Calculation1!E14/100)</f>
        <v>883.79705400982004</v>
      </c>
      <c r="F7" s="42" t="s">
        <v>16</v>
      </c>
      <c r="G7" s="28" t="s">
        <v>21</v>
      </c>
      <c r="H7" s="13"/>
      <c r="J7" s="17"/>
      <c r="K7" s="17"/>
      <c r="L7" s="19" t="s">
        <v>110</v>
      </c>
      <c r="M7" s="89">
        <f>ROUND(10*Calculation2!E7,1)</f>
        <v>8838</v>
      </c>
    </row>
    <row r="8" spans="1:14" ht="15" customHeight="1">
      <c r="A8" s="52"/>
      <c r="B8" s="58"/>
      <c r="D8" s="22"/>
      <c r="H8" s="23"/>
      <c r="I8" s="22" t="s">
        <v>155</v>
      </c>
      <c r="J8" s="14"/>
      <c r="K8" s="14"/>
      <c r="L8" s="19" t="s">
        <v>11</v>
      </c>
      <c r="M8" s="89">
        <f>ROUND(Calculation2!E19,0)</f>
        <v>13257</v>
      </c>
    </row>
    <row r="9" spans="1:14" ht="15" customHeight="1">
      <c r="A9" s="52"/>
      <c r="B9" s="12" t="s">
        <v>14</v>
      </c>
      <c r="D9" s="68"/>
      <c r="E9" s="48"/>
      <c r="F9" s="16"/>
      <c r="G9" s="49"/>
      <c r="H9" s="11"/>
      <c r="J9" s="18"/>
      <c r="K9" s="18"/>
      <c r="L9" s="19" t="s">
        <v>12</v>
      </c>
      <c r="M9" s="89">
        <f>ROUND(Calculation2!E20,0)</f>
        <v>29063</v>
      </c>
    </row>
    <row r="10" spans="1:14" ht="15" customHeight="1">
      <c r="A10" s="52"/>
      <c r="B10" s="58" t="s">
        <v>56</v>
      </c>
      <c r="D10" s="22"/>
      <c r="H10" s="11"/>
      <c r="J10" s="14"/>
      <c r="K10" s="14"/>
      <c r="L10" s="19" t="s">
        <v>13</v>
      </c>
      <c r="M10" s="89">
        <f>ROUND(Calculation2!E21,1)</f>
        <v>2.2000000000000002</v>
      </c>
    </row>
    <row r="11" spans="1:14" ht="15" customHeight="1">
      <c r="A11" s="52"/>
      <c r="C11" s="27" t="s">
        <v>63</v>
      </c>
      <c r="D11" s="69" t="s">
        <v>90</v>
      </c>
      <c r="E11" s="34">
        <v>1.8125</v>
      </c>
      <c r="F11" s="16" t="s">
        <v>38</v>
      </c>
      <c r="G11" s="28" t="s">
        <v>70</v>
      </c>
      <c r="H11" s="11"/>
      <c r="I11" s="22" t="s">
        <v>152</v>
      </c>
      <c r="J11" s="17"/>
      <c r="K11" s="17"/>
      <c r="N11" s="2"/>
    </row>
    <row r="12" spans="1:14" ht="15" customHeight="1">
      <c r="A12" s="52"/>
      <c r="C12" s="50" t="s">
        <v>56</v>
      </c>
      <c r="D12" s="69" t="s">
        <v>91</v>
      </c>
      <c r="E12" s="51">
        <f>Calculation1!E6*E11</f>
        <v>27187.5</v>
      </c>
      <c r="F12" s="16"/>
      <c r="G12" s="28" t="s">
        <v>22</v>
      </c>
      <c r="H12" s="11"/>
      <c r="I12"/>
      <c r="J12" s="14"/>
      <c r="K12" s="14"/>
      <c r="L12" s="64" t="s">
        <v>154</v>
      </c>
      <c r="M12" s="26"/>
      <c r="N12" s="2"/>
    </row>
    <row r="13" spans="1:14" ht="15" customHeight="1">
      <c r="A13" s="52"/>
      <c r="B13" s="58" t="s">
        <v>57</v>
      </c>
      <c r="D13" s="68"/>
      <c r="H13" s="11"/>
      <c r="I13" s="22"/>
      <c r="J13" s="29"/>
      <c r="L13" s="130" t="s">
        <v>153</v>
      </c>
      <c r="M13" s="130"/>
      <c r="N13" s="2"/>
    </row>
    <row r="14" spans="1:14" ht="15" customHeight="1">
      <c r="A14" s="6"/>
      <c r="C14" s="27" t="s">
        <v>64</v>
      </c>
      <c r="D14" s="69" t="s">
        <v>116</v>
      </c>
      <c r="E14" s="37">
        <v>50</v>
      </c>
      <c r="F14" s="16" t="s">
        <v>23</v>
      </c>
      <c r="G14" s="28" t="s">
        <v>70</v>
      </c>
      <c r="H14" s="11"/>
      <c r="J14" s="14"/>
      <c r="L14" s="130"/>
      <c r="M14" s="130"/>
      <c r="N14" s="2"/>
    </row>
    <row r="15" spans="1:14" ht="15" customHeight="1">
      <c r="A15" s="6"/>
      <c r="C15" s="27" t="s">
        <v>107</v>
      </c>
      <c r="D15" s="69" t="s">
        <v>92</v>
      </c>
      <c r="E15" s="38">
        <v>2.5000000000000001E-3</v>
      </c>
      <c r="F15" s="16" t="s">
        <v>39</v>
      </c>
      <c r="G15" s="28" t="s">
        <v>70</v>
      </c>
      <c r="H15" s="11"/>
      <c r="I15" s="22" t="s">
        <v>151</v>
      </c>
      <c r="J15" s="17"/>
    </row>
    <row r="16" spans="1:14" ht="15" customHeight="1">
      <c r="A16" s="6"/>
      <c r="C16" s="50" t="s">
        <v>57</v>
      </c>
      <c r="D16" s="69" t="s">
        <v>117</v>
      </c>
      <c r="E16" s="51">
        <f>Calculation1!E6*E15*E14</f>
        <v>1875</v>
      </c>
      <c r="F16" s="16"/>
      <c r="G16" s="28" t="s">
        <v>71</v>
      </c>
      <c r="H16" s="11"/>
      <c r="I16"/>
      <c r="J16" s="14"/>
    </row>
    <row r="17" spans="1:12" ht="15" customHeight="1">
      <c r="C17" s="14"/>
      <c r="D17" s="67"/>
      <c r="E17" s="48"/>
      <c r="F17" s="16"/>
      <c r="G17" s="49"/>
      <c r="H17" s="11"/>
      <c r="I17" s="20"/>
      <c r="J17" s="29"/>
    </row>
    <row r="18" spans="1:12" ht="15" customHeight="1">
      <c r="B18" s="12" t="s">
        <v>1</v>
      </c>
      <c r="D18" s="68"/>
      <c r="E18" s="25"/>
      <c r="F18" s="16"/>
      <c r="G18" s="35"/>
      <c r="H18" s="11"/>
      <c r="J18" s="14"/>
    </row>
    <row r="19" spans="1:12" ht="15" customHeight="1">
      <c r="C19" s="13" t="s">
        <v>11</v>
      </c>
      <c r="D19" s="67" t="s">
        <v>112</v>
      </c>
      <c r="E19" s="37">
        <f>E7*Calculation1!E10</f>
        <v>13256.955810147301</v>
      </c>
      <c r="F19" s="16" t="s">
        <v>25</v>
      </c>
      <c r="G19" s="28" t="s">
        <v>72</v>
      </c>
      <c r="H19" s="14"/>
      <c r="I19" s="22" t="s">
        <v>150</v>
      </c>
      <c r="J19" s="17"/>
    </row>
    <row r="20" spans="1:12" ht="15" customHeight="1">
      <c r="C20" s="13" t="s">
        <v>65</v>
      </c>
      <c r="D20" s="67" t="s">
        <v>113</v>
      </c>
      <c r="E20" s="37">
        <f>E12+E16</f>
        <v>29062.5</v>
      </c>
      <c r="F20" s="16"/>
      <c r="G20" s="28" t="s">
        <v>146</v>
      </c>
      <c r="H20" s="11"/>
      <c r="I20"/>
      <c r="J20" s="14"/>
    </row>
    <row r="21" spans="1:12" ht="15" customHeight="1">
      <c r="C21" s="13" t="s">
        <v>13</v>
      </c>
      <c r="D21" s="67" t="s">
        <v>114</v>
      </c>
      <c r="E21" s="33">
        <f>E20/E19</f>
        <v>2.1922453703703701</v>
      </c>
      <c r="F21" s="16" t="s">
        <v>4</v>
      </c>
      <c r="G21" s="36"/>
      <c r="H21" s="36"/>
      <c r="I21" s="44"/>
      <c r="J21" s="14"/>
    </row>
    <row r="22" spans="1:12" ht="15" customHeight="1">
      <c r="A22" s="11"/>
      <c r="H22" s="36"/>
      <c r="I22" s="22" t="s">
        <v>149</v>
      </c>
      <c r="J22" s="29"/>
    </row>
    <row r="23" spans="1:12" ht="15" customHeight="1">
      <c r="A23" s="11"/>
      <c r="B23" s="54" t="s">
        <v>93</v>
      </c>
      <c r="C23" s="27"/>
      <c r="D23" s="69"/>
      <c r="E23" s="50"/>
      <c r="F23" s="42"/>
      <c r="G23" s="56"/>
      <c r="H23" s="36"/>
      <c r="I23"/>
      <c r="J23" s="29"/>
    </row>
    <row r="24" spans="1:12" ht="15" customHeight="1">
      <c r="A24" s="11"/>
      <c r="B24" s="124" t="s">
        <v>73</v>
      </c>
      <c r="C24" s="124"/>
      <c r="D24" s="124"/>
      <c r="E24" s="124"/>
      <c r="F24" s="124"/>
      <c r="G24" s="124"/>
      <c r="H24" s="36"/>
      <c r="I24" s="22"/>
      <c r="J24" s="39"/>
      <c r="L24" s="50"/>
    </row>
    <row r="25" spans="1:12" ht="15" customHeight="1">
      <c r="A25" s="11"/>
      <c r="B25" s="53"/>
      <c r="C25" s="53"/>
      <c r="D25" s="53"/>
      <c r="E25" s="53"/>
      <c r="F25" s="86"/>
      <c r="G25" s="53"/>
      <c r="H25" s="36"/>
      <c r="I25" s="22" t="s">
        <v>148</v>
      </c>
      <c r="J25" s="14"/>
      <c r="L25" s="50"/>
    </row>
    <row r="26" spans="1:12" ht="15" customHeight="1">
      <c r="A26" s="11"/>
      <c r="B26" s="54"/>
      <c r="C26" s="50"/>
      <c r="D26" s="69"/>
      <c r="E26" s="50"/>
      <c r="F26" s="70"/>
      <c r="G26" s="70"/>
      <c r="H26" s="40"/>
      <c r="I26"/>
      <c r="J26" s="29"/>
    </row>
    <row r="27" spans="1:12" ht="15" customHeight="1">
      <c r="A27" s="11"/>
      <c r="B27" s="23"/>
      <c r="C27" s="50"/>
      <c r="D27" s="69"/>
      <c r="E27" s="50"/>
      <c r="F27" s="70"/>
      <c r="G27" s="56"/>
      <c r="H27" s="40"/>
      <c r="I27" s="22"/>
      <c r="J27" s="39"/>
    </row>
    <row r="28" spans="1:12" ht="15" customHeight="1">
      <c r="A28" s="11"/>
      <c r="B28" s="23"/>
      <c r="C28" s="50"/>
      <c r="D28" s="69"/>
      <c r="E28" s="71"/>
      <c r="F28" s="70"/>
      <c r="G28" s="56"/>
      <c r="H28" s="36"/>
      <c r="I28" s="22" t="s">
        <v>147</v>
      </c>
      <c r="J28" s="14"/>
    </row>
    <row r="29" spans="1:12" ht="15" customHeight="1">
      <c r="A29" s="11"/>
      <c r="H29" s="36"/>
      <c r="I29"/>
      <c r="J29" s="29"/>
      <c r="L29" s="62"/>
    </row>
    <row r="30" spans="1:12" ht="15" customHeight="1">
      <c r="A30" s="11"/>
      <c r="H30" s="40"/>
      <c r="I30" s="22"/>
      <c r="J30" s="39"/>
    </row>
    <row r="31" spans="1:12" ht="15" customHeight="1">
      <c r="A31" s="11"/>
      <c r="H31" s="47"/>
      <c r="I31" s="22"/>
      <c r="J31" s="14"/>
    </row>
    <row r="32" spans="1:12" ht="15" customHeight="1">
      <c r="A32" s="11"/>
      <c r="H32" s="36"/>
      <c r="J32" s="18"/>
    </row>
    <row r="33" spans="1:10" ht="15" customHeight="1">
      <c r="A33" s="13"/>
      <c r="H33" s="36"/>
      <c r="J33" s="39"/>
    </row>
    <row r="34" spans="1:10" ht="15" customHeight="1">
      <c r="A34" s="13"/>
      <c r="H34" s="36"/>
      <c r="J34" s="14"/>
    </row>
    <row r="35" spans="1:10" ht="15" customHeight="1">
      <c r="A35" s="13"/>
      <c r="H35" s="14"/>
      <c r="J35" s="14"/>
    </row>
    <row r="36" spans="1:10" ht="15" customHeight="1">
      <c r="A36" s="13"/>
      <c r="H36" s="14"/>
      <c r="J36" s="14"/>
    </row>
    <row r="37" spans="1:10" ht="15" customHeight="1">
      <c r="A37" s="52"/>
    </row>
    <row r="38" spans="1:10" ht="15" customHeight="1">
      <c r="A38" s="52"/>
      <c r="J38" s="52"/>
    </row>
    <row r="39" spans="1:10" ht="15" customHeight="1">
      <c r="A39" s="52"/>
      <c r="J39" s="52"/>
    </row>
    <row r="40" spans="1:10" ht="15" customHeight="1">
      <c r="A40" s="52"/>
      <c r="J40" s="52"/>
    </row>
    <row r="41" spans="1:10" ht="15" customHeight="1">
      <c r="A41" s="52"/>
      <c r="J41" s="52"/>
    </row>
    <row r="42" spans="1:10" ht="15" customHeight="1">
      <c r="A42" s="52"/>
      <c r="J42" s="52"/>
    </row>
    <row r="43" spans="1:10" ht="15" customHeight="1">
      <c r="A43" s="6"/>
      <c r="J43" s="6"/>
    </row>
    <row r="44" spans="1:10" ht="15" customHeight="1">
      <c r="A44" s="6"/>
      <c r="J44" s="6"/>
    </row>
    <row r="45" spans="1:10" ht="15" customHeight="1">
      <c r="A45" s="6"/>
      <c r="J45" s="6"/>
    </row>
    <row r="49" spans="2:7" ht="15" customHeight="1">
      <c r="B49" s="50"/>
      <c r="C49" s="27"/>
      <c r="D49" s="69"/>
      <c r="E49" s="72"/>
      <c r="F49" s="42"/>
      <c r="G49" s="73"/>
    </row>
    <row r="50" spans="2:7" ht="15" customHeight="1">
      <c r="B50" s="50"/>
      <c r="C50" s="50"/>
      <c r="D50" s="50"/>
      <c r="E50" s="50"/>
      <c r="F50" s="70"/>
      <c r="G50" s="50"/>
    </row>
    <row r="54" spans="2:7" ht="15" customHeight="1">
      <c r="D54" s="59"/>
    </row>
    <row r="55" spans="2:7" ht="15" customHeight="1">
      <c r="D55" s="59"/>
    </row>
    <row r="70" spans="2:2" ht="15" customHeight="1">
      <c r="B70" s="11"/>
    </row>
    <row r="71" spans="2:2" ht="15" customHeight="1">
      <c r="B71" s="11"/>
    </row>
    <row r="72" spans="2:2" ht="15" customHeight="1">
      <c r="B72" s="11"/>
    </row>
    <row r="73" spans="2:2" ht="15" customHeight="1">
      <c r="B73" s="13"/>
    </row>
    <row r="74" spans="2:2" ht="15" customHeight="1">
      <c r="B74" s="13"/>
    </row>
    <row r="75" spans="2:2" ht="15" customHeight="1">
      <c r="B75" s="13"/>
    </row>
    <row r="76" spans="2:2" ht="15" customHeight="1">
      <c r="B76" s="13"/>
    </row>
    <row r="77" spans="2:2" ht="15" customHeight="1">
      <c r="B77" s="52"/>
    </row>
    <row r="78" spans="2:2" ht="15" customHeight="1">
      <c r="B78" s="52"/>
    </row>
    <row r="79" spans="2:2" ht="15" customHeight="1">
      <c r="B79" s="52"/>
    </row>
    <row r="80" spans="2:2" ht="15" customHeight="1">
      <c r="B80" s="52"/>
    </row>
    <row r="81" spans="2:2" ht="15" customHeight="1">
      <c r="B81" s="52"/>
    </row>
    <row r="82" spans="2:2" ht="15" customHeight="1">
      <c r="B82" s="52"/>
    </row>
    <row r="83" spans="2:2" ht="15" customHeight="1">
      <c r="B83" s="6"/>
    </row>
    <row r="84" spans="2:2" ht="15" customHeight="1">
      <c r="B84" s="6"/>
    </row>
    <row r="85" spans="2:2" ht="15" customHeight="1">
      <c r="B85" s="6"/>
    </row>
  </sheetData>
  <sheetProtection password="E0B2" sheet="1" objects="1" scenarios="1" selectLockedCells="1"/>
  <mergeCells count="3">
    <mergeCell ref="A1:J1"/>
    <mergeCell ref="B24:G24"/>
    <mergeCell ref="L13:M14"/>
  </mergeCells>
  <printOptions horizontalCentered="1"/>
  <pageMargins left="0" right="0" top="0.75" bottom="0.75" header="0.51180555555555596" footer="0.51180555555555596"/>
  <pageSetup firstPageNumber="0" orientation="portrait" horizontalDpi="300" verticalDpi="300" r:id="rId1"/>
  <headerFooter alignWithMargins="0"/>
  <colBreaks count="1" manualBreakCount="1">
    <brk id="10" max="1048575" man="1"/>
  </colBreaks>
  <drawing r:id="rId2"/>
  <legacyDrawing r:id="rId3"/>
  <oleObjects>
    <oleObject progId="Equation.3" shapeId="7463" r:id="rId4"/>
    <oleObject progId="Equation.3" shapeId="7464" r:id="rId5"/>
    <oleObject progId="Equation.3" shapeId="7474" r:id="rId6"/>
    <oleObject progId="Equation.3" shapeId="7476" r:id="rId7"/>
    <oleObject progId="Equation.3" shapeId="7477" r:id="rId8"/>
    <oleObject progId="Equation.3" shapeId="7478" r:id="rId9"/>
    <oleObject progId="Equation.3" shapeId="7479" r:id="rId10"/>
    <oleObject progId="Equation.3" shapeId="7482" r:id="rId11"/>
  </oleObjec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Narrative1</vt:lpstr>
      <vt:lpstr>Narrative2</vt:lpstr>
      <vt:lpstr>Calculation1</vt:lpstr>
      <vt:lpstr>Calculation2</vt:lpstr>
      <vt:lpstr>Narrative1!_ftn1</vt:lpstr>
      <vt:lpstr>Narrative1!_ftnref1</vt:lpstr>
      <vt:lpstr>Calculation1!Print_Area</vt:lpstr>
      <vt:lpstr>Calculation2!Print_Area</vt:lpstr>
      <vt:lpstr>Narrative1!Print_Area</vt:lpstr>
      <vt:lpstr>Narrative2!Print_Area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jonesmik</cp:lastModifiedBy>
  <cp:lastPrinted>2010-02-27T00:36:36Z</cp:lastPrinted>
  <dcterms:created xsi:type="dcterms:W3CDTF">2009-11-10T21:29:30Z</dcterms:created>
  <dcterms:modified xsi:type="dcterms:W3CDTF">2010-08-07T19:01:52Z</dcterms:modified>
</cp:coreProperties>
</file>