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Default Extension="png" ContentType="image/png"/>
  <Override PartName="/xl/embeddings/oleObject8.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Override PartName="/xl/embeddings/oleObject10.bin" ContentType="application/vnd.openxmlformats-officedocument.oleObject"/>
  <Override PartName="/xl/embeddings/oleObject11.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1880" windowHeight="12270"/>
  </bookViews>
  <sheets>
    <sheet name="Narrative1" sheetId="9" r:id="rId1"/>
    <sheet name="Calculation1" sheetId="2" r:id="rId2"/>
    <sheet name="Calculation2" sheetId="8" r:id="rId3"/>
    <sheet name="Steam Table" sheetId="10" r:id="rId4"/>
  </sheets>
  <definedNames>
    <definedName name="_xlnm.Print_Area" localSheetId="1">Calculation1!$A$1:$J$46</definedName>
    <definedName name="_xlnm.Print_Area" localSheetId="2">Calculation2!$A$1:$J$42</definedName>
    <definedName name="_xlnm.Print_Area" localSheetId="0">Narrative1!$A$1:$X$44</definedName>
  </definedNames>
  <calcPr calcId="125725"/>
</workbook>
</file>

<file path=xl/calcChain.xml><?xml version="1.0" encoding="utf-8"?>
<calcChain xmlns="http://schemas.openxmlformats.org/spreadsheetml/2006/main">
  <c r="E40" i="2"/>
  <c r="E41"/>
  <c r="E42"/>
  <c r="E32"/>
  <c r="E36"/>
  <c r="E37"/>
  <c r="E13" i="8"/>
  <c r="E9"/>
  <c r="A7" i="9"/>
  <c r="M6" i="8"/>
  <c r="E17"/>
  <c r="M8"/>
  <c r="J13" i="9"/>
  <c r="E33" i="2"/>
  <c r="E16" i="8"/>
  <c r="E18" s="1"/>
  <c r="M9" s="1"/>
  <c r="P13" i="9" s="1"/>
  <c r="M7" i="8"/>
  <c r="E13" i="9" s="1"/>
  <c r="A30" l="1"/>
</calcChain>
</file>

<file path=xl/sharedStrings.xml><?xml version="1.0" encoding="utf-8"?>
<sst xmlns="http://schemas.openxmlformats.org/spreadsheetml/2006/main" count="206" uniqueCount="177">
  <si>
    <t>Assumptions</t>
  </si>
  <si>
    <t>Economic Results</t>
  </si>
  <si>
    <t>Data Collected</t>
  </si>
  <si>
    <t>yrs</t>
  </si>
  <si>
    <t>(Eq. 1)</t>
  </si>
  <si>
    <t>(Eq. 2)</t>
  </si>
  <si>
    <t>(Eq. 5)</t>
  </si>
  <si>
    <t>(Eq. 6)</t>
  </si>
  <si>
    <t>(Eq. 7)</t>
  </si>
  <si>
    <t>Information For Narrative</t>
  </si>
  <si>
    <t>Energy (MMBtu)</t>
  </si>
  <si>
    <t>Cost Savings</t>
  </si>
  <si>
    <t>Implementation Cost</t>
  </si>
  <si>
    <t>Payback</t>
  </si>
  <si>
    <t>Implementation Costs Summary</t>
  </si>
  <si>
    <t xml:space="preserve"> Equations</t>
  </si>
  <si>
    <t>(Eq. 8)</t>
  </si>
  <si>
    <t>(Eq. 9)</t>
  </si>
  <si>
    <t>/hr</t>
  </si>
  <si>
    <t>/yr</t>
  </si>
  <si>
    <t>Percent Energy Use Reduction</t>
  </si>
  <si>
    <t>Material Costs</t>
  </si>
  <si>
    <t>Labor Costs</t>
  </si>
  <si>
    <t>Conversion Factors</t>
  </si>
  <si>
    <t>Energy Conversion Factor</t>
  </si>
  <si>
    <t>Notes</t>
  </si>
  <si>
    <t>Labor Rate</t>
  </si>
  <si>
    <t>Implementation Costs</t>
  </si>
  <si>
    <t>(N. 1)</t>
  </si>
  <si>
    <t>(N. 2)</t>
  </si>
  <si>
    <t>(N. 3)</t>
  </si>
  <si>
    <t>(Rf. 5)</t>
  </si>
  <si>
    <t>(Eq. 10)</t>
  </si>
  <si>
    <t>(Eq. 11)</t>
  </si>
  <si>
    <r>
      <t>(CF</t>
    </r>
    <r>
      <rPr>
        <vertAlign val="subscript"/>
        <sz val="10"/>
        <color indexed="8"/>
        <rFont val="Times New Roman"/>
        <family val="1"/>
      </rPr>
      <t>1</t>
    </r>
    <r>
      <rPr>
        <sz val="10"/>
        <color indexed="8"/>
        <rFont val="Times New Roman"/>
        <family val="1"/>
      </rPr>
      <t>)</t>
    </r>
  </si>
  <si>
    <r>
      <t>(L</t>
    </r>
    <r>
      <rPr>
        <vertAlign val="subscript"/>
        <sz val="10"/>
        <color indexed="8"/>
        <rFont val="Times New Roman"/>
        <family val="1"/>
      </rPr>
      <t>H</t>
    </r>
    <r>
      <rPr>
        <sz val="10"/>
        <color indexed="8"/>
        <rFont val="Times New Roman"/>
        <family val="1"/>
      </rPr>
      <t>)</t>
    </r>
  </si>
  <si>
    <t>References</t>
  </si>
  <si>
    <t>Labor Hours</t>
  </si>
  <si>
    <t>(CS)</t>
  </si>
  <si>
    <t>(IC)</t>
  </si>
  <si>
    <t>(PB)</t>
  </si>
  <si>
    <r>
      <t>(L</t>
    </r>
    <r>
      <rPr>
        <vertAlign val="subscript"/>
        <sz val="10"/>
        <color indexed="8"/>
        <rFont val="Times New Roman"/>
        <family val="1"/>
      </rPr>
      <t>R</t>
    </r>
    <r>
      <rPr>
        <sz val="10"/>
        <color indexed="8"/>
        <rFont val="Times New Roman"/>
        <family val="1"/>
      </rPr>
      <t>)</t>
    </r>
  </si>
  <si>
    <t>Energy (kWh)</t>
  </si>
  <si>
    <t>Assessment Recommendation Summary</t>
  </si>
  <si>
    <t>Cost</t>
  </si>
  <si>
    <t>Implementation</t>
  </si>
  <si>
    <t>Savings</t>
  </si>
  <si>
    <t>(Years)</t>
  </si>
  <si>
    <t>Recommendation</t>
  </si>
  <si>
    <t>Background</t>
  </si>
  <si>
    <t>Proposal</t>
  </si>
  <si>
    <t>Defrost Water Flow</t>
  </si>
  <si>
    <t>Current Defrost Time</t>
  </si>
  <si>
    <t>hrs/day</t>
  </si>
  <si>
    <t>gal/hr</t>
  </si>
  <si>
    <t>Production Rate</t>
  </si>
  <si>
    <t>Income per Pound of Product</t>
  </si>
  <si>
    <t>Operating Days</t>
  </si>
  <si>
    <t>$/1000 gal</t>
  </si>
  <si>
    <t>days/yr</t>
  </si>
  <si>
    <t>$/lb</t>
  </si>
  <si>
    <t>lb/hr</t>
  </si>
  <si>
    <t>Proposed Defrost Time</t>
  </si>
  <si>
    <t>Costs</t>
  </si>
  <si>
    <t>Defrost Data</t>
  </si>
  <si>
    <t>Production Income</t>
  </si>
  <si>
    <t>Defrost Time Savings</t>
  </si>
  <si>
    <t>Water Savings Income</t>
  </si>
  <si>
    <t>Water Savings</t>
  </si>
  <si>
    <t>Water Cost Savings</t>
  </si>
  <si>
    <t>gal/yr</t>
  </si>
  <si>
    <t>hr/day</t>
  </si>
  <si>
    <t>(Eq. 3)</t>
  </si>
  <si>
    <t>(Eq. 4)</t>
  </si>
  <si>
    <t>Water Heating Cost</t>
  </si>
  <si>
    <r>
      <rPr>
        <sz val="9"/>
        <color indexed="8"/>
        <rFont val="Calibri"/>
        <family val="2"/>
      </rPr>
      <t>°</t>
    </r>
    <r>
      <rPr>
        <sz val="9"/>
        <color indexed="8"/>
        <rFont val="Times New Roman"/>
        <family val="1"/>
      </rPr>
      <t>F</t>
    </r>
  </si>
  <si>
    <t>Proposed Conditions</t>
  </si>
  <si>
    <t>MMBtu</t>
  </si>
  <si>
    <t>Steam Required</t>
  </si>
  <si>
    <t>Cost to Heat Water</t>
  </si>
  <si>
    <t>Energy Required</t>
  </si>
  <si>
    <t>lbs</t>
  </si>
  <si>
    <t>Density of Water</t>
  </si>
  <si>
    <t>lb/gal</t>
  </si>
  <si>
    <t>Material Properties</t>
  </si>
  <si>
    <t>Specific Heat of Water</t>
  </si>
  <si>
    <t>Btu/MMBtu</t>
  </si>
  <si>
    <t>Btu/lb</t>
  </si>
  <si>
    <t>Steam Cost</t>
  </si>
  <si>
    <r>
      <t>Btu/lbm-</t>
    </r>
    <r>
      <rPr>
        <sz val="9"/>
        <color indexed="8"/>
        <rFont val="Calibri"/>
        <family val="2"/>
      </rPr>
      <t>°</t>
    </r>
    <r>
      <rPr>
        <sz val="9"/>
        <color indexed="8"/>
        <rFont val="Times New Roman"/>
        <family val="1"/>
      </rPr>
      <t>F</t>
    </r>
  </si>
  <si>
    <t>Freeze Tunnel Defrost</t>
  </si>
  <si>
    <r>
      <rPr>
        <b/>
        <sz val="10"/>
        <color indexed="8"/>
        <rFont val="Times New Roman"/>
        <family val="1"/>
      </rPr>
      <t xml:space="preserve">Eq. 1) </t>
    </r>
    <r>
      <rPr>
        <sz val="10"/>
        <color indexed="8"/>
        <rFont val="Times New Roman"/>
        <family val="1"/>
      </rPr>
      <t>Defrost Time Savings (TS)</t>
    </r>
  </si>
  <si>
    <r>
      <rPr>
        <b/>
        <sz val="10"/>
        <color indexed="8"/>
        <rFont val="Times New Roman"/>
        <family val="1"/>
      </rPr>
      <t xml:space="preserve">Eq. 2) </t>
    </r>
    <r>
      <rPr>
        <sz val="10"/>
        <color indexed="8"/>
        <rFont val="Times New Roman"/>
        <family val="1"/>
      </rPr>
      <t>Production Income (PI)</t>
    </r>
  </si>
  <si>
    <r>
      <rPr>
        <b/>
        <sz val="10"/>
        <color indexed="8"/>
        <rFont val="Times New Roman"/>
        <family val="1"/>
      </rPr>
      <t xml:space="preserve">Eq. 3) </t>
    </r>
    <r>
      <rPr>
        <sz val="10"/>
        <color indexed="8"/>
        <rFont val="Times New Roman"/>
        <family val="1"/>
      </rPr>
      <t>Water Savings (WS)</t>
    </r>
  </si>
  <si>
    <r>
      <rPr>
        <b/>
        <sz val="10"/>
        <color indexed="8"/>
        <rFont val="Times New Roman"/>
        <family val="1"/>
      </rPr>
      <t xml:space="preserve">Eq. 4) </t>
    </r>
    <r>
      <rPr>
        <sz val="10"/>
        <color indexed="8"/>
        <rFont val="Times New Roman"/>
        <family val="1"/>
      </rPr>
      <t>Water Cost Savings (WI)</t>
    </r>
  </si>
  <si>
    <r>
      <rPr>
        <b/>
        <sz val="10"/>
        <color indexed="8"/>
        <rFont val="Times New Roman"/>
        <family val="1"/>
      </rPr>
      <t xml:space="preserve">Eq. 5) </t>
    </r>
    <r>
      <rPr>
        <sz val="10"/>
        <color indexed="8"/>
        <rFont val="Times New Roman"/>
        <family val="1"/>
      </rPr>
      <t>Energy Required (ER)</t>
    </r>
  </si>
  <si>
    <t>Current Water Temperature</t>
  </si>
  <si>
    <t>Proposed Water Temperature</t>
  </si>
  <si>
    <t>Flow Data</t>
  </si>
  <si>
    <t>(N. 4)</t>
  </si>
  <si>
    <r>
      <t xml:space="preserve">N. 1) </t>
    </r>
    <r>
      <rPr>
        <sz val="10"/>
        <color indexed="8"/>
        <rFont val="Times New Roman"/>
        <family val="1"/>
      </rPr>
      <t>Data provided by plant personnel.</t>
    </r>
  </si>
  <si>
    <r>
      <t xml:space="preserve">N. 2) </t>
    </r>
    <r>
      <rPr>
        <sz val="10"/>
        <color indexed="8"/>
        <rFont val="Times New Roman"/>
        <family val="1"/>
      </rPr>
      <t>Costs according to utility bills.</t>
    </r>
  </si>
  <si>
    <r>
      <t xml:space="preserve">N. 3) </t>
    </r>
    <r>
      <rPr>
        <sz val="10"/>
        <color indexed="8"/>
        <rFont val="Times New Roman"/>
        <family val="1"/>
      </rPr>
      <t>75% of total water usage based on assumptions by plant personnel.</t>
    </r>
  </si>
  <si>
    <t>(TS)</t>
  </si>
  <si>
    <t>(PI)</t>
  </si>
  <si>
    <t>(WS)</t>
  </si>
  <si>
    <t>(WI)</t>
  </si>
  <si>
    <t>(ER)</t>
  </si>
  <si>
    <t>(SR)</t>
  </si>
  <si>
    <t>(HW)</t>
  </si>
  <si>
    <r>
      <t xml:space="preserve">Eq. 6) </t>
    </r>
    <r>
      <rPr>
        <sz val="10"/>
        <color indexed="8"/>
        <rFont val="Times New Roman"/>
        <family val="1"/>
      </rPr>
      <t>Steam Required (SR)</t>
    </r>
  </si>
  <si>
    <r>
      <t xml:space="preserve">Eq. 7) </t>
    </r>
    <r>
      <rPr>
        <sz val="10"/>
        <color indexed="8"/>
        <rFont val="Times New Roman"/>
        <family val="1"/>
      </rPr>
      <t>Cost to Heat Water (HW)</t>
    </r>
  </si>
  <si>
    <t>Gauge Pressure</t>
  </si>
  <si>
    <t xml:space="preserve">(psig) </t>
  </si>
  <si>
    <t>Temperature</t>
  </si>
  <si>
    <t>Specific Volume Saturated Vapor</t>
  </si>
  <si>
    <t xml:space="preserve">(ft3/lb) </t>
  </si>
  <si>
    <t>Enthalpy</t>
  </si>
  <si>
    <t>Saturated Liquid</t>
  </si>
  <si>
    <t xml:space="preserve">(Btu/lb) </t>
  </si>
  <si>
    <t>Evaporated</t>
  </si>
  <si>
    <t>Saturated Vapor</t>
  </si>
  <si>
    <t>(Btu/lb)</t>
  </si>
  <si>
    <t xml:space="preserve">25 (vacuum) </t>
  </si>
  <si>
    <t xml:space="preserve">20 (vacuum) </t>
  </si>
  <si>
    <t xml:space="preserve">15 (vacuum) </t>
  </si>
  <si>
    <t xml:space="preserve">10 (vacuum) </t>
  </si>
  <si>
    <t xml:space="preserve">5 (vacuum) </t>
  </si>
  <si>
    <t xml:space="preserve">(°F) </t>
  </si>
  <si>
    <t>Steam Data</t>
  </si>
  <si>
    <t>Steam Pressure</t>
  </si>
  <si>
    <t>Steam Temperature</t>
  </si>
  <si>
    <t>psi</t>
  </si>
  <si>
    <t>$/klb</t>
  </si>
  <si>
    <t>(SP)</t>
  </si>
  <si>
    <t>(ST)</t>
  </si>
  <si>
    <t>(PR)</t>
  </si>
  <si>
    <r>
      <t>(DT</t>
    </r>
    <r>
      <rPr>
        <vertAlign val="subscript"/>
        <sz val="10"/>
        <color indexed="8"/>
        <rFont val="Times New Roman"/>
        <family val="1"/>
      </rPr>
      <t>C</t>
    </r>
    <r>
      <rPr>
        <sz val="10"/>
        <color indexed="8"/>
        <rFont val="Times New Roman"/>
        <family val="1"/>
      </rPr>
      <t>)</t>
    </r>
  </si>
  <si>
    <t>(OD)</t>
  </si>
  <si>
    <t>(FC)</t>
  </si>
  <si>
    <t>(WC)</t>
  </si>
  <si>
    <t>Freshwater Cost</t>
  </si>
  <si>
    <t>Wastewater Cost</t>
  </si>
  <si>
    <r>
      <t>(I</t>
    </r>
    <r>
      <rPr>
        <vertAlign val="subscript"/>
        <sz val="10"/>
        <color indexed="8"/>
        <rFont val="Times New Roman"/>
        <family val="1"/>
      </rPr>
      <t>P</t>
    </r>
    <r>
      <rPr>
        <sz val="10"/>
        <color indexed="8"/>
        <rFont val="Times New Roman"/>
        <family val="1"/>
      </rPr>
      <t>)</t>
    </r>
  </si>
  <si>
    <t>(SC)</t>
  </si>
  <si>
    <t>(F)</t>
  </si>
  <si>
    <r>
      <t>(DT</t>
    </r>
    <r>
      <rPr>
        <vertAlign val="subscript"/>
        <sz val="10"/>
        <color indexed="8"/>
        <rFont val="Times New Roman"/>
        <family val="1"/>
      </rPr>
      <t>P</t>
    </r>
    <r>
      <rPr>
        <sz val="10"/>
        <color indexed="8"/>
        <rFont val="Times New Roman"/>
        <family val="1"/>
      </rPr>
      <t>)</t>
    </r>
  </si>
  <si>
    <t>(ρ)</t>
  </si>
  <si>
    <r>
      <t>(C</t>
    </r>
    <r>
      <rPr>
        <vertAlign val="subscript"/>
        <sz val="10"/>
        <color indexed="8"/>
        <rFont val="Times New Roman"/>
        <family val="1"/>
      </rPr>
      <t>P</t>
    </r>
    <r>
      <rPr>
        <sz val="10"/>
        <color indexed="8"/>
        <rFont val="Times New Roman"/>
        <family val="1"/>
      </rPr>
      <t>)</t>
    </r>
  </si>
  <si>
    <t>Pipe Cost per foot</t>
  </si>
  <si>
    <t>hrs</t>
  </si>
  <si>
    <t>Piping Distance</t>
  </si>
  <si>
    <t>ft</t>
  </si>
  <si>
    <t>Insulation Cost per foot</t>
  </si>
  <si>
    <t>/ft</t>
  </si>
  <si>
    <t>Steam Injector</t>
  </si>
  <si>
    <t>(Rf. 6)</t>
  </si>
  <si>
    <r>
      <rPr>
        <b/>
        <sz val="10"/>
        <color indexed="8"/>
        <rFont val="Times New Roman"/>
        <family val="1"/>
      </rPr>
      <t xml:space="preserve">Eq. 11) </t>
    </r>
    <r>
      <rPr>
        <sz val="10"/>
        <color indexed="8"/>
        <rFont val="Times New Roman"/>
        <family val="1"/>
      </rPr>
      <t>Implementation Costs (IC)</t>
    </r>
  </si>
  <si>
    <r>
      <rPr>
        <b/>
        <sz val="10"/>
        <color indexed="8"/>
        <rFont val="Times New Roman"/>
        <family val="1"/>
      </rPr>
      <t xml:space="preserve">Eq. 10) </t>
    </r>
    <r>
      <rPr>
        <sz val="10"/>
        <color indexed="8"/>
        <rFont val="Times New Roman"/>
        <family val="1"/>
      </rPr>
      <t>Cost Savings (CS)</t>
    </r>
  </si>
  <si>
    <r>
      <t>(L</t>
    </r>
    <r>
      <rPr>
        <vertAlign val="subscript"/>
        <sz val="10"/>
        <color indexed="8"/>
        <rFont val="Times New Roman"/>
        <family val="1"/>
      </rPr>
      <t>T</t>
    </r>
    <r>
      <rPr>
        <sz val="10"/>
        <color indexed="8"/>
        <rFont val="Times New Roman"/>
        <family val="1"/>
      </rPr>
      <t>)</t>
    </r>
  </si>
  <si>
    <r>
      <rPr>
        <b/>
        <sz val="10"/>
        <color indexed="8"/>
        <rFont val="Times New Roman"/>
        <family val="1"/>
      </rPr>
      <t xml:space="preserve">Eq. 9) </t>
    </r>
    <r>
      <rPr>
        <sz val="10"/>
        <color indexed="8"/>
        <rFont val="Times New Roman"/>
        <family val="1"/>
      </rPr>
      <t>Labor Costs (L</t>
    </r>
    <r>
      <rPr>
        <vertAlign val="subscript"/>
        <sz val="10"/>
        <color indexed="8"/>
        <rFont val="Times New Roman"/>
        <family val="1"/>
      </rPr>
      <t>T</t>
    </r>
    <r>
      <rPr>
        <sz val="10"/>
        <color indexed="8"/>
        <rFont val="Times New Roman"/>
        <family val="1"/>
      </rPr>
      <t>)</t>
    </r>
  </si>
  <si>
    <r>
      <rPr>
        <b/>
        <sz val="10"/>
        <color indexed="8"/>
        <rFont val="Times New Roman"/>
        <family val="1"/>
      </rPr>
      <t xml:space="preserve">Eq. 8) </t>
    </r>
    <r>
      <rPr>
        <sz val="10"/>
        <color indexed="8"/>
        <rFont val="Times New Roman"/>
        <family val="1"/>
      </rPr>
      <t>Material Costs (M</t>
    </r>
    <r>
      <rPr>
        <vertAlign val="subscript"/>
        <sz val="10"/>
        <color indexed="8"/>
        <rFont val="Times New Roman"/>
        <family val="1"/>
      </rPr>
      <t>T</t>
    </r>
    <r>
      <rPr>
        <sz val="10"/>
        <color indexed="8"/>
        <rFont val="Times New Roman"/>
        <family val="1"/>
      </rPr>
      <t>)</t>
    </r>
  </si>
  <si>
    <r>
      <t>(M</t>
    </r>
    <r>
      <rPr>
        <vertAlign val="subscript"/>
        <sz val="10"/>
        <color indexed="8"/>
        <rFont val="Times New Roman"/>
        <family val="1"/>
      </rPr>
      <t>T</t>
    </r>
    <r>
      <rPr>
        <sz val="10"/>
        <color indexed="8"/>
        <rFont val="Times New Roman"/>
        <family val="1"/>
      </rPr>
      <t>)</t>
    </r>
  </si>
  <si>
    <t>(D)</t>
  </si>
  <si>
    <r>
      <t>(T</t>
    </r>
    <r>
      <rPr>
        <vertAlign val="subscript"/>
        <sz val="10"/>
        <color indexed="8"/>
        <rFont val="Times New Roman"/>
        <family val="1"/>
      </rPr>
      <t>C</t>
    </r>
    <r>
      <rPr>
        <sz val="10"/>
        <color indexed="8"/>
        <rFont val="Times New Roman"/>
        <family val="1"/>
      </rPr>
      <t>)</t>
    </r>
  </si>
  <si>
    <r>
      <t>(T</t>
    </r>
    <r>
      <rPr>
        <vertAlign val="subscript"/>
        <sz val="10"/>
        <color indexed="8"/>
        <rFont val="Times New Roman"/>
        <family val="1"/>
      </rPr>
      <t>P</t>
    </r>
    <r>
      <rPr>
        <sz val="10"/>
        <color indexed="8"/>
        <rFont val="Times New Roman"/>
        <family val="1"/>
      </rPr>
      <t>)</t>
    </r>
  </si>
  <si>
    <t>(E)</t>
  </si>
  <si>
    <r>
      <t>Rf. 5)</t>
    </r>
    <r>
      <rPr>
        <sz val="10"/>
        <color indexed="8"/>
        <rFont val="Times New Roman"/>
        <family val="1"/>
      </rPr>
      <t xml:space="preserve">  RSMeans Mechanical Cost Data 2006</t>
    </r>
  </si>
  <si>
    <r>
      <t>(M</t>
    </r>
    <r>
      <rPr>
        <vertAlign val="subscript"/>
        <sz val="10"/>
        <color indexed="8"/>
        <rFont val="Times New Roman"/>
        <family val="1"/>
      </rPr>
      <t>P</t>
    </r>
    <r>
      <rPr>
        <sz val="10"/>
        <color indexed="8"/>
        <rFont val="Times New Roman"/>
        <family val="1"/>
      </rPr>
      <t>)</t>
    </r>
  </si>
  <si>
    <r>
      <t>(M</t>
    </r>
    <r>
      <rPr>
        <vertAlign val="subscript"/>
        <sz val="10"/>
        <color indexed="8"/>
        <rFont val="Times New Roman"/>
        <family val="1"/>
      </rPr>
      <t>I</t>
    </r>
    <r>
      <rPr>
        <sz val="10"/>
        <color indexed="8"/>
        <rFont val="Times New Roman"/>
        <family val="1"/>
      </rPr>
      <t>)</t>
    </r>
  </si>
  <si>
    <t>(SI)</t>
  </si>
  <si>
    <r>
      <t xml:space="preserve">N. 4) </t>
    </r>
    <r>
      <rPr>
        <sz val="10"/>
        <color indexed="8"/>
        <rFont val="Times New Roman"/>
        <family val="1"/>
      </rPr>
      <t>Manufacturer's recommended maximum defrost water temperature of 90-100</t>
    </r>
    <r>
      <rPr>
        <sz val="10"/>
        <color indexed="8"/>
        <rFont val="Calibri"/>
        <family val="2"/>
      </rPr>
      <t>°</t>
    </r>
    <r>
      <rPr>
        <sz val="10"/>
        <color indexed="8"/>
        <rFont val="Times New Roman"/>
        <family val="1"/>
      </rPr>
      <t>F. Also note that refrigeration piping and valves may have to be replaced to avoid having liquid/hydraulic hammer in the piping.</t>
    </r>
  </si>
  <si>
    <r>
      <t>Rf. 6)</t>
    </r>
    <r>
      <rPr>
        <sz val="10"/>
        <color indexed="8"/>
        <rFont val="Times New Roman"/>
        <family val="1"/>
      </rPr>
      <t xml:space="preserve">  Vendor quote for a stainless steel Direct Steam Injection system including all valves, gauges, steam lines, and electronic temperature controller. </t>
    </r>
  </si>
  <si>
    <t>Steam Enthalpy (Evap at 150 psig)</t>
  </si>
  <si>
    <r>
      <t>Three times a day, a freeze tunnel is shut down and defrosted for sanitary purposes. Currently this process takes 2 hours using 65</t>
    </r>
    <r>
      <rPr>
        <sz val="12"/>
        <color indexed="8"/>
        <rFont val="Calibri"/>
        <family val="2"/>
      </rPr>
      <t>°</t>
    </r>
    <r>
      <rPr>
        <sz val="12"/>
        <color indexed="8"/>
        <rFont val="Times New Roman"/>
        <family val="1"/>
      </rPr>
      <t>F incoming fresh water. If the defrost water was at a higher temperature, the freeze tunnel would defrost faster, reducing downtime. It was estimated the defrost water could be steam-heated to 85°F, increasing the defrost rate and reducing the time for each defrost by ~30 min. This will allow for a longer production time by one hour per day, along with reducing annual water costs. The incoming water can be heated using direct steam injection from the steam lines currently available in the facility This will increase annual steam usage but the added income from the productivity increase will be much greater than added steam cost.</t>
    </r>
  </si>
  <si>
    <r>
      <t>We estimated the proposed defrost temperature to be 85</t>
    </r>
    <r>
      <rPr>
        <sz val="12"/>
        <color indexed="8"/>
        <rFont val="Calibri"/>
        <family val="2"/>
      </rPr>
      <t>°</t>
    </r>
    <r>
      <rPr>
        <sz val="12"/>
        <color indexed="8"/>
        <rFont val="Times New Roman"/>
        <family val="1"/>
      </rPr>
      <t>F based on conversations with the freeze tunnel manufacturer. However, be aware that hotter water can cause damage to the freeze tunnel because of the drastic change in temperature, especially if the coils are not in very good condition. Another thing to consider is the refrigeration lines. The hotter the water, the faster the boil off of any remaining liquid in the coil. So refrigeration piping and valves have to be properly designed and maintained to avoid having liquid/hydraulic hammers in the piping.</t>
    </r>
  </si>
  <si>
    <t>AR No. #</t>
  </si>
</sst>
</file>

<file path=xl/styles.xml><?xml version="1.0" encoding="utf-8"?>
<styleSheet xmlns="http://schemas.openxmlformats.org/spreadsheetml/2006/main">
  <numFmts count="8">
    <numFmt numFmtId="6" formatCode="&quot;$&quot;#,##0_);[Red]\(&quot;$&quot;#,##0\)"/>
    <numFmt numFmtId="43" formatCode="_(* #,##0.00_);_(* \(#,##0.00\);_(* &quot;-&quot;??_);_(@_)"/>
    <numFmt numFmtId="168" formatCode="0.0"/>
    <numFmt numFmtId="172" formatCode="&quot;$&quot;#,##0"/>
    <numFmt numFmtId="176" formatCode="&quot;$&quot;#,##0.00"/>
    <numFmt numFmtId="187" formatCode="#,##0.0;[Red]#,##0.0"/>
    <numFmt numFmtId="189" formatCode="#,##0.0000"/>
    <numFmt numFmtId="194" formatCode="#,##0;[Red]#,##0"/>
  </numFmts>
  <fonts count="20">
    <font>
      <sz val="11"/>
      <color indexed="8"/>
      <name val="Calibri"/>
      <family val="2"/>
    </font>
    <font>
      <sz val="10"/>
      <name val="Arial"/>
    </font>
    <font>
      <sz val="8"/>
      <name val="Tahoma"/>
      <family val="2"/>
    </font>
    <font>
      <b/>
      <sz val="12"/>
      <color indexed="8"/>
      <name val="Times New Roman"/>
      <family val="1"/>
    </font>
    <font>
      <sz val="12"/>
      <color indexed="8"/>
      <name val="Times New Roman"/>
      <family val="1"/>
    </font>
    <font>
      <sz val="11"/>
      <color indexed="8"/>
      <name val="Times New Roman"/>
      <family val="1"/>
    </font>
    <font>
      <sz val="10"/>
      <color indexed="8"/>
      <name val="Times New Roman"/>
      <family val="1"/>
    </font>
    <font>
      <b/>
      <sz val="20"/>
      <color indexed="9"/>
      <name val="Times New Roman"/>
      <family val="1"/>
    </font>
    <font>
      <sz val="20"/>
      <color indexed="9"/>
      <name val="Times New Roman"/>
      <family val="1"/>
    </font>
    <fon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b/>
      <i/>
      <sz val="11"/>
      <color indexed="8"/>
      <name val="Times New Roman"/>
      <family val="1"/>
    </font>
    <font>
      <b/>
      <i/>
      <sz val="12"/>
      <color indexed="8"/>
      <name val="Times New Roman"/>
      <family val="1"/>
    </font>
    <font>
      <sz val="9"/>
      <color indexed="8"/>
      <name val="Calibri"/>
      <family val="2"/>
    </font>
    <font>
      <sz val="10"/>
      <color indexed="8"/>
      <name val="Calibri"/>
      <family val="2"/>
    </font>
    <font>
      <sz val="12"/>
      <color indexed="8"/>
      <name val="Calibri"/>
      <family val="2"/>
    </font>
    <font>
      <sz val="11"/>
      <color theme="1"/>
      <name val="Calibri"/>
      <family val="2"/>
      <scheme val="minor"/>
    </font>
  </fonts>
  <fills count="13">
    <fill>
      <patternFill patternType="none"/>
    </fill>
    <fill>
      <patternFill patternType="gray125"/>
    </fill>
    <fill>
      <patternFill patternType="solid">
        <fgColor theme="0"/>
        <bgColor indexed="23"/>
      </patternFill>
    </fill>
    <fill>
      <patternFill patternType="solid">
        <fgColor theme="0" tint="-0.14999847407452621"/>
        <bgColor indexed="64"/>
      </patternFill>
    </fill>
    <fill>
      <patternFill patternType="solid">
        <fgColor theme="0" tint="-0.34998626667073579"/>
        <bgColor indexed="23"/>
      </patternFill>
    </fill>
    <fill>
      <patternFill patternType="solid">
        <fgColor theme="0" tint="-4.9989318521683403E-2"/>
        <bgColor indexed="64"/>
      </patternFill>
    </fill>
    <fill>
      <patternFill patternType="solid">
        <fgColor theme="2"/>
        <bgColor indexed="64"/>
      </patternFill>
    </fill>
    <fill>
      <patternFill patternType="solid">
        <fgColor theme="0" tint="-4.9989318521683403E-2"/>
        <bgColor indexed="9"/>
      </patternFill>
    </fill>
    <fill>
      <patternFill patternType="solid">
        <fgColor rgb="FFFFFF00"/>
        <bgColor indexed="64"/>
      </patternFill>
    </fill>
    <fill>
      <patternFill patternType="solid">
        <fgColor rgb="FFBFBFBF"/>
        <bgColor indexed="64"/>
      </patternFill>
    </fill>
    <fill>
      <patternFill patternType="solid">
        <fgColor rgb="FFBFBFBF"/>
        <bgColor indexed="9"/>
      </patternFill>
    </fill>
    <fill>
      <patternFill patternType="solid">
        <fgColor rgb="FFD8D8D8"/>
        <bgColor indexed="9"/>
      </patternFill>
    </fill>
    <fill>
      <patternFill patternType="solid">
        <fgColor rgb="FFD8D8D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ill="0" applyBorder="0" applyAlignment="0" applyProtection="0"/>
    <xf numFmtId="0" fontId="19" fillId="0" borderId="0"/>
    <xf numFmtId="9" fontId="1" fillId="0" borderId="0" applyFill="0" applyBorder="0" applyAlignment="0" applyProtection="0"/>
  </cellStyleXfs>
  <cellXfs count="133">
    <xf numFmtId="0" fontId="0" fillId="0" borderId="0" xfId="0"/>
    <xf numFmtId="0" fontId="3" fillId="0" borderId="0" xfId="0" applyFont="1"/>
    <xf numFmtId="0" fontId="4" fillId="0" borderId="0" xfId="0" applyFont="1"/>
    <xf numFmtId="0" fontId="5" fillId="0" borderId="0" xfId="0" applyFont="1"/>
    <xf numFmtId="0" fontId="4" fillId="0" borderId="0" xfId="0" applyFont="1" applyAlignment="1"/>
    <xf numFmtId="0" fontId="7" fillId="2"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Alignment="1"/>
    <xf numFmtId="0" fontId="4" fillId="0" borderId="0" xfId="0" applyFont="1" applyBorder="1" applyAlignment="1"/>
    <xf numFmtId="0" fontId="3" fillId="0" borderId="0" xfId="0" applyFont="1" applyBorder="1" applyAlignment="1"/>
    <xf numFmtId="0" fontId="5" fillId="0" borderId="0" xfId="0" applyFont="1" applyBorder="1" applyAlignment="1"/>
    <xf numFmtId="0" fontId="5" fillId="0" borderId="0" xfId="0" applyFont="1" applyBorder="1"/>
    <xf numFmtId="0" fontId="3" fillId="0" borderId="0" xfId="0" applyFont="1" applyAlignment="1"/>
    <xf numFmtId="0" fontId="9"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xf>
    <xf numFmtId="0" fontId="5" fillId="0" borderId="0" xfId="0" applyFont="1" applyAlignment="1">
      <alignment vertical="center"/>
    </xf>
    <xf numFmtId="0" fontId="6" fillId="0" borderId="0" xfId="0" applyFont="1" applyBorder="1" applyAlignment="1">
      <alignment horizontal="right" vertical="center"/>
    </xf>
    <xf numFmtId="0" fontId="9" fillId="0" borderId="0" xfId="0" applyFont="1" applyAlignment="1">
      <alignment vertical="center"/>
    </xf>
    <xf numFmtId="0" fontId="6" fillId="0" borderId="0" xfId="0" applyFont="1"/>
    <xf numFmtId="0" fontId="4" fillId="0" borderId="0" xfId="0" applyFont="1" applyFill="1" applyBorder="1" applyAlignment="1"/>
    <xf numFmtId="172" fontId="5" fillId="3" borderId="1" xfId="0" applyNumberFormat="1" applyFont="1" applyFill="1" applyBorder="1" applyAlignment="1">
      <alignment vertical="center"/>
    </xf>
    <xf numFmtId="0" fontId="5" fillId="0" borderId="0" xfId="0" applyNumberFormat="1" applyFont="1" applyBorder="1" applyAlignment="1">
      <alignment horizontal="right"/>
    </xf>
    <xf numFmtId="0" fontId="5" fillId="0" borderId="0" xfId="0" applyNumberFormat="1" applyFont="1" applyBorder="1" applyAlignment="1"/>
    <xf numFmtId="0" fontId="9" fillId="0" borderId="0" xfId="0" applyFont="1"/>
    <xf numFmtId="0" fontId="5" fillId="0" borderId="0" xfId="0" applyFont="1" applyFill="1" applyBorder="1" applyAlignment="1"/>
    <xf numFmtId="0" fontId="13" fillId="0" borderId="0" xfId="0" applyFont="1" applyBorder="1" applyAlignment="1">
      <alignment horizontal="right"/>
    </xf>
    <xf numFmtId="0" fontId="5" fillId="0" borderId="0" xfId="0" applyFont="1" applyBorder="1" applyAlignment="1">
      <alignment horizontal="center" vertical="center"/>
    </xf>
    <xf numFmtId="0" fontId="4" fillId="0" borderId="0" xfId="0" applyFont="1" applyBorder="1" applyAlignment="1">
      <alignment horizontal="right"/>
    </xf>
    <xf numFmtId="0" fontId="13" fillId="0" borderId="0" xfId="0" applyFont="1" applyBorder="1" applyAlignment="1">
      <alignment horizontal="left"/>
    </xf>
    <xf numFmtId="0" fontId="6" fillId="0" borderId="0" xfId="0" applyFont="1" applyFill="1" applyBorder="1"/>
    <xf numFmtId="0" fontId="6" fillId="0" borderId="0" xfId="0" applyFont="1" applyBorder="1" applyAlignment="1">
      <alignment vertical="center"/>
    </xf>
    <xf numFmtId="0" fontId="5" fillId="0" borderId="0" xfId="0" applyFont="1" applyBorder="1" applyAlignment="1">
      <alignment horizontal="left"/>
    </xf>
    <xf numFmtId="0" fontId="9" fillId="0" borderId="0" xfId="0" applyFont="1" applyFill="1" applyBorder="1" applyAlignment="1">
      <alignment vertical="center"/>
    </xf>
    <xf numFmtId="0" fontId="10" fillId="0" borderId="0" xfId="0" applyFont="1" applyBorder="1" applyAlignment="1">
      <alignment horizontal="right" vertical="center"/>
    </xf>
    <xf numFmtId="0" fontId="5" fillId="0" borderId="0" xfId="0" applyFont="1" applyFill="1" applyBorder="1" applyAlignment="1">
      <alignment horizontal="left"/>
    </xf>
    <xf numFmtId="0" fontId="4" fillId="0" borderId="0" xfId="0" applyFont="1" applyBorder="1" applyAlignment="1">
      <alignment horizontal="left"/>
    </xf>
    <xf numFmtId="0" fontId="5" fillId="0" borderId="0" xfId="0" applyNumberFormat="1" applyFont="1" applyBorder="1"/>
    <xf numFmtId="0" fontId="5" fillId="0" borderId="0" xfId="0" applyFont="1" applyBorder="1" applyAlignment="1">
      <alignment vertical="center"/>
    </xf>
    <xf numFmtId="0" fontId="5" fillId="0" borderId="0" xfId="0" applyFont="1" applyBorder="1" applyAlignment="1">
      <alignment horizontal="right"/>
    </xf>
    <xf numFmtId="0" fontId="5" fillId="0" borderId="0" xfId="0" applyFont="1" applyFill="1" applyBorder="1"/>
    <xf numFmtId="0" fontId="5" fillId="0" borderId="0" xfId="0" applyFont="1" applyAlignment="1"/>
    <xf numFmtId="0" fontId="10" fillId="0" borderId="0" xfId="0" applyFont="1" applyBorder="1" applyAlignment="1">
      <alignment horizontal="left" vertical="top"/>
    </xf>
    <xf numFmtId="0" fontId="3" fillId="0" borderId="0" xfId="0" applyFont="1" applyFill="1" applyBorder="1" applyAlignment="1"/>
    <xf numFmtId="0" fontId="5" fillId="0" borderId="0" xfId="0" applyFont="1" applyFill="1" applyBorder="1" applyAlignment="1">
      <alignment vertical="center"/>
    </xf>
    <xf numFmtId="172" fontId="5" fillId="0" borderId="0" xfId="0" applyNumberFormat="1" applyFont="1" applyFill="1" applyBorder="1"/>
    <xf numFmtId="0" fontId="13" fillId="0" borderId="0" xfId="0" applyFont="1" applyFill="1" applyBorder="1" applyAlignment="1">
      <alignment horizontal="right"/>
    </xf>
    <xf numFmtId="172" fontId="5" fillId="0" borderId="0" xfId="0" applyNumberFormat="1" applyFont="1" applyFill="1" applyBorder="1" applyAlignment="1"/>
    <xf numFmtId="0" fontId="5" fillId="0" borderId="0" xfId="0" applyNumberFormat="1" applyFont="1"/>
    <xf numFmtId="0" fontId="14" fillId="0" borderId="0" xfId="0" applyFont="1"/>
    <xf numFmtId="0" fontId="5" fillId="0" borderId="0" xfId="0" applyFont="1" applyAlignment="1">
      <alignment horizontal="right"/>
    </xf>
    <xf numFmtId="0" fontId="5" fillId="0" borderId="0" xfId="0" applyFont="1" applyFill="1" applyBorder="1" applyAlignment="1">
      <alignment horizontal="right"/>
    </xf>
    <xf numFmtId="0" fontId="13" fillId="0" borderId="0" xfId="0" applyFont="1" applyAlignment="1">
      <alignment horizontal="right"/>
    </xf>
    <xf numFmtId="187" fontId="5" fillId="0" borderId="0" xfId="0" applyNumberFormat="1" applyFont="1" applyFill="1" applyBorder="1"/>
    <xf numFmtId="0" fontId="3" fillId="0" borderId="0" xfId="0" applyFont="1" applyAlignment="1">
      <alignment horizontal="left" vertical="top"/>
    </xf>
    <xf numFmtId="0" fontId="10" fillId="0" borderId="0" xfId="0" applyFont="1"/>
    <xf numFmtId="0" fontId="6" fillId="0" borderId="0" xfId="0" applyFont="1" applyBorder="1" applyAlignment="1">
      <alignment horizontal="right"/>
    </xf>
    <xf numFmtId="0" fontId="6" fillId="0" borderId="0" xfId="0" applyFont="1" applyAlignment="1">
      <alignment horizontal="right"/>
    </xf>
    <xf numFmtId="0" fontId="6" fillId="0" borderId="0" xfId="0" applyFont="1" applyFill="1" applyBorder="1" applyAlignment="1">
      <alignment horizontal="right"/>
    </xf>
    <xf numFmtId="0" fontId="14" fillId="0" borderId="0" xfId="0" applyFont="1" applyFill="1" applyBorder="1"/>
    <xf numFmtId="0" fontId="5" fillId="0" borderId="0" xfId="0" applyNumberFormat="1" applyFont="1" applyFill="1" applyBorder="1" applyAlignment="1"/>
    <xf numFmtId="0" fontId="9" fillId="0" borderId="0" xfId="0" applyFont="1" applyFill="1" applyBorder="1"/>
    <xf numFmtId="2" fontId="5" fillId="0" borderId="0" xfId="0" applyNumberFormat="1" applyFont="1" applyFill="1" applyBorder="1"/>
    <xf numFmtId="0" fontId="4" fillId="0" borderId="0" xfId="0" applyFont="1" applyFill="1" applyBorder="1" applyAlignment="1">
      <alignment horizontal="right"/>
    </xf>
    <xf numFmtId="187" fontId="12" fillId="0" borderId="0" xfId="1" applyNumberFormat="1" applyFont="1" applyFill="1" applyBorder="1" applyAlignment="1">
      <alignment horizontal="right"/>
    </xf>
    <xf numFmtId="187" fontId="5" fillId="0" borderId="0" xfId="0" applyNumberFormat="1" applyFont="1" applyFill="1" applyBorder="1" applyAlignment="1">
      <alignment horizontal="right"/>
    </xf>
    <xf numFmtId="0" fontId="5" fillId="0" borderId="0" xfId="0" applyNumberFormat="1" applyFont="1" applyFill="1" applyBorder="1"/>
    <xf numFmtId="176" fontId="5" fillId="0" borderId="0" xfId="0" applyNumberFormat="1" applyFont="1" applyFill="1" applyBorder="1" applyAlignment="1"/>
    <xf numFmtId="189" fontId="5" fillId="0" borderId="0" xfId="0" applyNumberFormat="1" applyFont="1" applyFill="1" applyBorder="1" applyAlignment="1"/>
    <xf numFmtId="168" fontId="5" fillId="0" borderId="0" xfId="0" applyNumberFormat="1" applyFont="1" applyFill="1" applyBorder="1" applyAlignment="1"/>
    <xf numFmtId="0" fontId="13" fillId="0" borderId="0" xfId="0" applyFont="1" applyFill="1" applyBorder="1" applyAlignment="1">
      <alignment horizontal="left"/>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9" fontId="12" fillId="3" borderId="1" xfId="3" applyNumberFormat="1" applyFont="1" applyFill="1" applyBorder="1" applyAlignment="1">
      <alignment vertical="center"/>
    </xf>
    <xf numFmtId="0" fontId="4" fillId="0" borderId="0" xfId="0" applyFont="1" applyBorder="1" applyAlignment="1">
      <alignment horizontal="center"/>
    </xf>
    <xf numFmtId="3" fontId="4" fillId="0" borderId="0" xfId="0" applyNumberFormat="1"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10" fillId="0" borderId="0" xfId="0" applyFont="1" applyAlignment="1">
      <alignment horizontal="left" vertical="top" wrapText="1"/>
    </xf>
    <xf numFmtId="0" fontId="0" fillId="0" borderId="1" xfId="0" applyBorder="1"/>
    <xf numFmtId="0" fontId="0" fillId="5" borderId="1" xfId="0" applyFill="1" applyBorder="1"/>
    <xf numFmtId="0" fontId="0" fillId="3" borderId="1" xfId="0" applyFill="1" applyBorder="1" applyAlignment="1">
      <alignment horizontal="center"/>
    </xf>
    <xf numFmtId="0" fontId="0" fillId="6" borderId="1" xfId="0" applyFill="1" applyBorder="1" applyAlignment="1">
      <alignment horizontal="center"/>
    </xf>
    <xf numFmtId="172" fontId="5" fillId="7" borderId="1" xfId="0" applyNumberFormat="1" applyFont="1" applyFill="1" applyBorder="1" applyAlignment="1"/>
    <xf numFmtId="1" fontId="5" fillId="7" borderId="1" xfId="0" applyNumberFormat="1" applyFont="1" applyFill="1" applyBorder="1" applyAlignment="1"/>
    <xf numFmtId="3" fontId="5" fillId="7" borderId="1" xfId="0" applyNumberFormat="1" applyFont="1" applyFill="1" applyBorder="1" applyAlignment="1"/>
    <xf numFmtId="3" fontId="5" fillId="3" borderId="1" xfId="0" applyNumberFormat="1" applyFont="1" applyFill="1" applyBorder="1" applyAlignment="1">
      <alignment vertical="center"/>
    </xf>
    <xf numFmtId="194" fontId="5" fillId="3" borderId="1" xfId="0" applyNumberFormat="1" applyFont="1" applyFill="1" applyBorder="1" applyAlignment="1">
      <alignment vertical="center"/>
    </xf>
    <xf numFmtId="2" fontId="5" fillId="3" borderId="1" xfId="0" applyNumberFormat="1" applyFont="1" applyFill="1" applyBorder="1" applyAlignment="1">
      <alignment vertical="center"/>
    </xf>
    <xf numFmtId="176" fontId="5" fillId="7" borderId="1" xfId="0" applyNumberFormat="1" applyFont="1" applyFill="1" applyBorder="1" applyAlignment="1"/>
    <xf numFmtId="3" fontId="5" fillId="0" borderId="0" xfId="0" applyNumberFormat="1" applyFont="1"/>
    <xf numFmtId="172" fontId="12" fillId="7" borderId="1" xfId="0" applyNumberFormat="1" applyFont="1" applyFill="1" applyBorder="1" applyAlignment="1"/>
    <xf numFmtId="0" fontId="5" fillId="8" borderId="0" xfId="0" applyFont="1" applyFill="1"/>
    <xf numFmtId="0" fontId="6" fillId="0" borderId="0" xfId="0" applyFont="1" applyFill="1"/>
    <xf numFmtId="172" fontId="5" fillId="9" borderId="1" xfId="0" applyNumberFormat="1" applyFont="1" applyFill="1" applyBorder="1"/>
    <xf numFmtId="3" fontId="5" fillId="9" borderId="1" xfId="0" applyNumberFormat="1" applyFont="1" applyFill="1" applyBorder="1"/>
    <xf numFmtId="0" fontId="12" fillId="9" borderId="1" xfId="0" applyFont="1" applyFill="1" applyBorder="1"/>
    <xf numFmtId="4" fontId="5" fillId="10" borderId="1" xfId="0" applyNumberFormat="1" applyFont="1" applyFill="1" applyBorder="1" applyAlignment="1">
      <alignment horizontal="right"/>
    </xf>
    <xf numFmtId="3" fontId="12" fillId="10" borderId="1" xfId="0" applyNumberFormat="1" applyFont="1" applyFill="1" applyBorder="1" applyAlignment="1">
      <alignment horizontal="right"/>
    </xf>
    <xf numFmtId="1" fontId="12" fillId="10" borderId="1" xfId="3" applyNumberFormat="1" applyFont="1" applyFill="1" applyBorder="1" applyAlignment="1"/>
    <xf numFmtId="172" fontId="5" fillId="10" borderId="1" xfId="0" applyNumberFormat="1" applyFont="1" applyFill="1" applyBorder="1" applyAlignment="1"/>
    <xf numFmtId="2" fontId="5" fillId="10" borderId="1" xfId="0" applyNumberFormat="1" applyFont="1" applyFill="1" applyBorder="1" applyAlignment="1"/>
    <xf numFmtId="0" fontId="4" fillId="0" borderId="0" xfId="0" applyFont="1" applyAlignment="1">
      <alignment horizontal="left" vertical="top" wrapText="1"/>
    </xf>
    <xf numFmtId="176" fontId="12" fillId="11" borderId="1" xfId="0" applyNumberFormat="1" applyFont="1" applyFill="1" applyBorder="1" applyAlignment="1" applyProtection="1">
      <alignment horizontal="right"/>
      <protection locked="0"/>
    </xf>
    <xf numFmtId="176" fontId="5" fillId="11" borderId="1" xfId="0" applyNumberFormat="1" applyFont="1" applyFill="1" applyBorder="1" applyAlignment="1" applyProtection="1">
      <alignment horizontal="right"/>
      <protection locked="0"/>
    </xf>
    <xf numFmtId="176" fontId="5" fillId="12" borderId="1" xfId="0" applyNumberFormat="1" applyFont="1" applyFill="1" applyBorder="1" applyProtection="1">
      <protection locked="0"/>
    </xf>
    <xf numFmtId="3" fontId="5" fillId="12" borderId="1" xfId="0" applyNumberFormat="1" applyFont="1" applyFill="1" applyBorder="1" applyProtection="1">
      <protection locked="0"/>
    </xf>
    <xf numFmtId="3" fontId="5" fillId="11" borderId="1" xfId="0" applyNumberFormat="1" applyFont="1" applyFill="1" applyBorder="1" applyAlignment="1" applyProtection="1">
      <alignment horizontal="right"/>
      <protection locked="0"/>
    </xf>
    <xf numFmtId="3" fontId="12" fillId="11" borderId="1" xfId="0" applyNumberFormat="1" applyFont="1" applyFill="1" applyBorder="1" applyAlignment="1" applyProtection="1">
      <alignment horizontal="right"/>
      <protection locked="0"/>
    </xf>
    <xf numFmtId="0" fontId="4" fillId="0" borderId="0" xfId="0" applyFont="1" applyAlignment="1">
      <alignment horizontal="left" vertical="top" wrapText="1"/>
    </xf>
    <xf numFmtId="6" fontId="4" fillId="0" borderId="9" xfId="0" applyNumberFormat="1" applyFont="1" applyBorder="1" applyAlignment="1">
      <alignment horizontal="center"/>
    </xf>
    <xf numFmtId="6" fontId="4" fillId="0" borderId="10" xfId="0" applyNumberFormat="1"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2" fontId="4" fillId="0" borderId="9" xfId="0" applyNumberFormat="1" applyFont="1" applyBorder="1" applyAlignment="1">
      <alignment horizontal="center"/>
    </xf>
    <xf numFmtId="2" fontId="4" fillId="0" borderId="11" xfId="0" applyNumberFormat="1" applyFont="1" applyBorder="1" applyAlignment="1">
      <alignment horizontal="center"/>
    </xf>
    <xf numFmtId="0" fontId="4" fillId="0" borderId="12"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xf numFmtId="0" fontId="4" fillId="0" borderId="0" xfId="0" applyFont="1"/>
    <xf numFmtId="0" fontId="14" fillId="0" borderId="0" xfId="0" applyFont="1"/>
    <xf numFmtId="0" fontId="3" fillId="0" borderId="0" xfId="0" applyFont="1" applyBorder="1" applyAlignment="1"/>
    <xf numFmtId="0" fontId="10" fillId="0" borderId="0" xfId="0" applyFont="1" applyAlignment="1">
      <alignment horizontal="left" vertical="top" wrapText="1"/>
    </xf>
    <xf numFmtId="0" fontId="15" fillId="0" borderId="0" xfId="0" applyFont="1" applyBorder="1" applyAlignment="1"/>
    <xf numFmtId="0" fontId="6" fillId="0" borderId="0" xfId="0" applyFont="1" applyAlignment="1">
      <alignment horizontal="left" vertical="top" wrapText="1"/>
    </xf>
    <xf numFmtId="0" fontId="0" fillId="3" borderId="1" xfId="0" applyFill="1" applyBorder="1" applyAlignment="1">
      <alignment horizontal="center"/>
    </xf>
    <xf numFmtId="0" fontId="0" fillId="3" borderId="13" xfId="0" applyFill="1" applyBorder="1" applyAlignment="1">
      <alignment horizontal="center" wrapText="1"/>
    </xf>
    <xf numFmtId="0" fontId="0" fillId="3" borderId="14" xfId="0" applyFill="1" applyBorder="1" applyAlignment="1">
      <alignment horizontal="center"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2512"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7378"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11.bin"/><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10.bin"/><Relationship Id="rId5" Type="http://schemas.openxmlformats.org/officeDocument/2006/relationships/oleObject" Target="../embeddings/oleObject9.bin"/><Relationship Id="rId4" Type="http://schemas.openxmlformats.org/officeDocument/2006/relationships/oleObject" Target="../embeddings/oleObject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44"/>
  <sheetViews>
    <sheetView showGridLines="0" tabSelected="1" view="pageBreakPreview" zoomScaleNormal="100" zoomScaleSheetLayoutView="100" workbookViewId="0">
      <selection activeCell="A2" sqref="A2:X2"/>
    </sheetView>
  </sheetViews>
  <sheetFormatPr defaultRowHeight="15.75" customHeight="1"/>
  <cols>
    <col min="1" max="1" width="13.85546875" style="2" customWidth="1"/>
    <col min="2" max="23" width="2.85546875" style="2" customWidth="1"/>
    <col min="24" max="24" width="13.85546875" style="2" customWidth="1"/>
    <col min="25" max="16384" width="9.140625" style="2"/>
  </cols>
  <sheetData>
    <row r="1" spans="1:24" ht="15" customHeight="1">
      <c r="A1" s="119" t="s">
        <v>176</v>
      </c>
      <c r="B1" s="119"/>
      <c r="C1" s="119"/>
      <c r="D1" s="119"/>
      <c r="E1" s="119"/>
      <c r="F1" s="119"/>
      <c r="G1" s="119"/>
      <c r="H1" s="119"/>
      <c r="I1" s="119"/>
      <c r="J1" s="119"/>
      <c r="K1" s="119"/>
      <c r="L1" s="119"/>
      <c r="M1" s="119"/>
      <c r="N1" s="119"/>
      <c r="O1" s="119"/>
      <c r="P1" s="119"/>
      <c r="Q1" s="119"/>
      <c r="R1" s="119"/>
      <c r="S1" s="119"/>
      <c r="T1" s="119"/>
      <c r="U1" s="119"/>
      <c r="V1" s="119"/>
      <c r="W1" s="119"/>
      <c r="X1" s="119"/>
    </row>
    <row r="2" spans="1:24" ht="15" customHeight="1">
      <c r="A2" s="119" t="s">
        <v>90</v>
      </c>
      <c r="B2" s="119"/>
      <c r="C2" s="119"/>
      <c r="D2" s="119"/>
      <c r="E2" s="119"/>
      <c r="F2" s="119"/>
      <c r="G2" s="119"/>
      <c r="H2" s="119"/>
      <c r="I2" s="119"/>
      <c r="J2" s="119"/>
      <c r="K2" s="119"/>
      <c r="L2" s="119"/>
      <c r="M2" s="119"/>
      <c r="N2" s="119"/>
      <c r="O2" s="119"/>
      <c r="P2" s="119"/>
      <c r="Q2" s="119"/>
      <c r="R2" s="119"/>
      <c r="S2" s="119"/>
      <c r="T2" s="119"/>
      <c r="U2" s="119"/>
      <c r="V2" s="119"/>
      <c r="W2" s="119"/>
      <c r="X2" s="119"/>
    </row>
    <row r="3" spans="1:24" ht="15" customHeight="1">
      <c r="A3" s="78"/>
      <c r="B3" s="78"/>
      <c r="C3" s="78"/>
      <c r="D3" s="78"/>
      <c r="E3" s="78"/>
      <c r="F3" s="78"/>
      <c r="G3" s="78"/>
      <c r="H3" s="78"/>
      <c r="I3" s="78"/>
      <c r="J3" s="78"/>
      <c r="K3" s="78"/>
      <c r="L3" s="78"/>
      <c r="M3" s="78"/>
      <c r="N3" s="78"/>
      <c r="O3" s="78"/>
      <c r="P3" s="78"/>
      <c r="Q3" s="78"/>
      <c r="R3" s="78"/>
      <c r="S3" s="78"/>
      <c r="T3" s="78"/>
      <c r="U3" s="78"/>
      <c r="V3" s="78"/>
      <c r="W3" s="78"/>
      <c r="X3" s="78"/>
    </row>
    <row r="4" spans="1:24" ht="15" customHeight="1">
      <c r="A4" s="78"/>
      <c r="B4" s="78"/>
      <c r="C4" s="78"/>
      <c r="D4" s="78"/>
      <c r="E4" s="78"/>
      <c r="F4" s="78"/>
      <c r="G4" s="78"/>
      <c r="H4" s="78"/>
      <c r="I4" s="78"/>
      <c r="J4" s="78"/>
      <c r="K4" s="78"/>
      <c r="L4" s="78"/>
      <c r="M4" s="78"/>
      <c r="N4" s="78"/>
      <c r="O4" s="78"/>
      <c r="P4" s="78"/>
      <c r="Q4" s="78"/>
      <c r="R4" s="78"/>
      <c r="S4" s="78"/>
      <c r="T4" s="78"/>
      <c r="U4" s="78"/>
      <c r="V4" s="78"/>
      <c r="W4" s="78"/>
      <c r="X4" s="78"/>
    </row>
    <row r="5" spans="1:24" ht="15" customHeight="1">
      <c r="A5" s="1" t="s">
        <v>48</v>
      </c>
      <c r="B5" s="78"/>
      <c r="C5" s="78"/>
      <c r="D5" s="78"/>
      <c r="E5" s="78"/>
      <c r="F5" s="78"/>
      <c r="G5" s="78"/>
      <c r="H5" s="78"/>
      <c r="I5" s="78"/>
      <c r="J5" s="78"/>
      <c r="K5" s="78"/>
      <c r="L5" s="78"/>
      <c r="M5" s="78"/>
      <c r="N5" s="78"/>
      <c r="O5" s="78"/>
      <c r="P5" s="78"/>
      <c r="Q5" s="78"/>
      <c r="R5" s="78"/>
      <c r="S5" s="78"/>
      <c r="T5" s="78"/>
      <c r="U5" s="78"/>
      <c r="V5" s="78"/>
      <c r="W5" s="78"/>
      <c r="X5" s="78"/>
    </row>
    <row r="6" spans="1:24" ht="1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row>
    <row r="7" spans="1:24" ht="15" customHeight="1">
      <c r="A7" s="111" t="str">
        <f>"Use hot water to defrost the freeze tunnel which will reduce the downtime by one hour per day, allowing an increase in total annual production by "&amp;TEXT(Calculation1!M3, "###,###,###,###")&amp;" pounds."</f>
        <v>Use hot water to defrost the freeze tunnel which will reduce the downtime by one hour per day, allowing an increase in total annual production by  pounds.</v>
      </c>
      <c r="B7" s="111"/>
      <c r="C7" s="111"/>
      <c r="D7" s="111"/>
      <c r="E7" s="111"/>
      <c r="F7" s="111"/>
      <c r="G7" s="111"/>
      <c r="H7" s="111"/>
      <c r="I7" s="111"/>
      <c r="J7" s="111"/>
      <c r="K7" s="111"/>
      <c r="L7" s="111"/>
      <c r="M7" s="111"/>
      <c r="N7" s="111"/>
      <c r="O7" s="111"/>
      <c r="P7" s="111"/>
      <c r="Q7" s="111"/>
      <c r="R7" s="111"/>
      <c r="S7" s="111"/>
      <c r="T7" s="111"/>
      <c r="U7" s="111"/>
      <c r="V7" s="111"/>
      <c r="W7" s="111"/>
      <c r="X7" s="111"/>
    </row>
    <row r="8" spans="1:24" ht="15.75" customHeight="1">
      <c r="A8" s="111"/>
      <c r="B8" s="111"/>
      <c r="C8" s="111"/>
      <c r="D8" s="111"/>
      <c r="E8" s="111"/>
      <c r="F8" s="111"/>
      <c r="G8" s="111"/>
      <c r="H8" s="111"/>
      <c r="I8" s="111"/>
      <c r="J8" s="111"/>
      <c r="K8" s="111"/>
      <c r="L8" s="111"/>
      <c r="M8" s="111"/>
      <c r="N8" s="111"/>
      <c r="O8" s="111"/>
      <c r="P8" s="111"/>
      <c r="Q8" s="111"/>
      <c r="R8" s="111"/>
      <c r="S8" s="111"/>
      <c r="T8" s="111"/>
      <c r="U8" s="111"/>
      <c r="V8" s="111"/>
      <c r="W8" s="111"/>
      <c r="X8" s="111"/>
    </row>
    <row r="9" spans="1:24" ht="15" customHeight="1" thickBot="1">
      <c r="A9" s="124"/>
      <c r="B9" s="124"/>
      <c r="C9" s="124"/>
      <c r="D9" s="124"/>
      <c r="E9" s="124"/>
      <c r="F9" s="124"/>
      <c r="G9" s="124"/>
      <c r="H9" s="124"/>
      <c r="I9" s="124"/>
      <c r="J9" s="124"/>
      <c r="K9" s="124"/>
      <c r="L9" s="124"/>
      <c r="M9" s="124"/>
      <c r="N9" s="124"/>
      <c r="O9" s="124"/>
      <c r="P9" s="124"/>
      <c r="Q9" s="124"/>
      <c r="R9" s="124"/>
      <c r="S9" s="124"/>
      <c r="T9" s="124"/>
      <c r="U9" s="124"/>
      <c r="V9" s="124"/>
      <c r="W9" s="124"/>
      <c r="X9" s="124"/>
    </row>
    <row r="10" spans="1:24" ht="15" customHeight="1" thickTop="1">
      <c r="B10" s="79"/>
      <c r="C10" s="79"/>
      <c r="D10" s="79"/>
      <c r="E10" s="120" t="s">
        <v>43</v>
      </c>
      <c r="F10" s="121"/>
      <c r="G10" s="121"/>
      <c r="H10" s="121"/>
      <c r="I10" s="121"/>
      <c r="J10" s="121"/>
      <c r="K10" s="121"/>
      <c r="L10" s="121"/>
      <c r="M10" s="121"/>
      <c r="N10" s="121"/>
      <c r="O10" s="121"/>
      <c r="P10" s="121"/>
      <c r="Q10" s="121"/>
      <c r="R10" s="121"/>
      <c r="S10" s="121"/>
      <c r="T10" s="122"/>
    </row>
    <row r="11" spans="1:24" ht="15" customHeight="1">
      <c r="B11" s="76"/>
      <c r="C11" s="76"/>
      <c r="D11" s="76"/>
      <c r="E11" s="118" t="s">
        <v>44</v>
      </c>
      <c r="F11" s="114"/>
      <c r="G11" s="114"/>
      <c r="H11" s="114"/>
      <c r="I11" s="114"/>
      <c r="J11" s="114" t="s">
        <v>45</v>
      </c>
      <c r="K11" s="114"/>
      <c r="L11" s="114"/>
      <c r="M11" s="114"/>
      <c r="N11" s="114"/>
      <c r="O11" s="114"/>
      <c r="P11" s="114" t="s">
        <v>13</v>
      </c>
      <c r="Q11" s="114"/>
      <c r="R11" s="114"/>
      <c r="S11" s="114"/>
      <c r="T11" s="115"/>
    </row>
    <row r="12" spans="1:24" ht="15" customHeight="1">
      <c r="B12" s="76"/>
      <c r="C12" s="76"/>
      <c r="D12" s="76"/>
      <c r="E12" s="118" t="s">
        <v>46</v>
      </c>
      <c r="F12" s="114"/>
      <c r="G12" s="114"/>
      <c r="H12" s="114"/>
      <c r="I12" s="114"/>
      <c r="J12" s="114" t="s">
        <v>44</v>
      </c>
      <c r="K12" s="114"/>
      <c r="L12" s="114"/>
      <c r="M12" s="114"/>
      <c r="N12" s="114"/>
      <c r="O12" s="114"/>
      <c r="P12" s="114" t="s">
        <v>47</v>
      </c>
      <c r="Q12" s="114"/>
      <c r="R12" s="114"/>
      <c r="S12" s="114"/>
      <c r="T12" s="115"/>
    </row>
    <row r="13" spans="1:24" ht="15" customHeight="1" thickBot="1">
      <c r="B13" s="77"/>
      <c r="C13" s="76"/>
      <c r="D13" s="76"/>
      <c r="E13" s="113">
        <f>Calculation2!M7</f>
        <v>1508627.9545454546</v>
      </c>
      <c r="F13" s="112"/>
      <c r="G13" s="112"/>
      <c r="H13" s="112"/>
      <c r="I13" s="112"/>
      <c r="J13" s="112">
        <f>Calculation2!M8</f>
        <v>48950</v>
      </c>
      <c r="K13" s="112"/>
      <c r="L13" s="112"/>
      <c r="M13" s="112"/>
      <c r="N13" s="112"/>
      <c r="O13" s="112"/>
      <c r="P13" s="116">
        <f>Calculation2!M9</f>
        <v>3.2446700893029985E-2</v>
      </c>
      <c r="Q13" s="116"/>
      <c r="R13" s="116"/>
      <c r="S13" s="116"/>
      <c r="T13" s="117"/>
    </row>
    <row r="14" spans="1:24" ht="13.5" customHeight="1" thickTop="1"/>
    <row r="15" spans="1:24" ht="13.5" customHeight="1"/>
    <row r="16" spans="1:24" ht="15.75" customHeight="1">
      <c r="A16" s="1" t="s">
        <v>49</v>
      </c>
    </row>
    <row r="17" spans="1:24" ht="15.7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row>
    <row r="18" spans="1:24" ht="15.75" customHeight="1">
      <c r="A18" s="111" t="s">
        <v>174</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4" ht="15.7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row>
    <row r="20" spans="1:24" ht="15.7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row>
    <row r="21" spans="1:24" ht="15.75" customHeight="1">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row>
    <row r="22" spans="1:24" ht="15.75" customHeigh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row>
    <row r="23" spans="1:24" ht="15.75"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row>
    <row r="24" spans="1:24" ht="15.75" customHeight="1">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row>
    <row r="25" spans="1:24" ht="15.75" customHeigh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row>
    <row r="26" spans="1:24" ht="15.75" customHeight="1">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1:24" ht="14.2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ht="15.75" customHeight="1">
      <c r="A28" s="1" t="s">
        <v>50</v>
      </c>
    </row>
    <row r="29" spans="1:24" ht="15.75" customHeight="1">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row>
    <row r="30" spans="1:24" ht="15.75" customHeight="1">
      <c r="A30" s="111" t="str">
        <f>"We recommend installing steam injection on the incoming defrost water to increase the temperature to 85°F. This will reduce the defrost downtime by one hour per day, increasing annual production and income. The "&amp;TEXT(E13,"$###,###,###")&amp;" cost savings is the increase in revenue and water cost savings after subtracting the added cost to heat the water. Installing the steam heating system will cost approximately "&amp;TEXT(J13, "$###,###,###")&amp;" resulting a payback of "&amp;TEXT(P13, "#0.00")&amp;" years."</f>
        <v>We recommend installing steam injection on the incoming defrost water to increase the temperature to 85°F. This will reduce the defrost downtime by one hour per day, increasing annual production and income. The $1,508,628 cost savings is the increase in revenue and water cost savings after subtracting the added cost to heat the water. Installing the steam heating system will cost approximately $48,950 resulting a payback of 0.03 years.</v>
      </c>
      <c r="B30" s="111"/>
      <c r="C30" s="111"/>
      <c r="D30" s="111"/>
      <c r="E30" s="111"/>
      <c r="F30" s="111"/>
      <c r="G30" s="111"/>
      <c r="H30" s="111"/>
      <c r="I30" s="111"/>
      <c r="J30" s="111"/>
      <c r="K30" s="111"/>
      <c r="L30" s="111"/>
      <c r="M30" s="111"/>
      <c r="N30" s="111"/>
      <c r="O30" s="111"/>
      <c r="P30" s="111"/>
      <c r="Q30" s="111"/>
      <c r="R30" s="111"/>
      <c r="S30" s="111"/>
      <c r="T30" s="111"/>
      <c r="U30" s="111"/>
      <c r="V30" s="111"/>
      <c r="W30" s="111"/>
      <c r="X30" s="111"/>
    </row>
    <row r="31" spans="1:24" ht="15.7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row>
    <row r="32" spans="1:24" ht="15.7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row>
    <row r="33" spans="1:24" ht="15.7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row>
    <row r="34" spans="1:24" ht="15.7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row>
    <row r="35" spans="1:24" ht="15.7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3.5" customHeight="1"/>
    <row r="37" spans="1:24" ht="15.75" customHeight="1">
      <c r="A37" s="1" t="s">
        <v>25</v>
      </c>
    </row>
    <row r="39" spans="1:24" ht="15.75" customHeight="1">
      <c r="A39" s="111" t="s">
        <v>175</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row>
    <row r="40" spans="1:24" ht="15.7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row>
    <row r="41" spans="1:24" ht="15.7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row>
    <row r="42" spans="1:24" ht="15.7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row>
    <row r="43" spans="1:24" ht="15.7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row>
    <row r="44" spans="1:24" ht="15.7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row>
  </sheetData>
  <sheetProtection password="E0B2" sheet="1" selectLockedCells="1"/>
  <mergeCells count="21">
    <mergeCell ref="A9:X9"/>
    <mergeCell ref="E11:I11"/>
    <mergeCell ref="E12:I12"/>
    <mergeCell ref="A29:X29"/>
    <mergeCell ref="A1:X1"/>
    <mergeCell ref="A2:X2"/>
    <mergeCell ref="P11:T11"/>
    <mergeCell ref="J12:O12"/>
    <mergeCell ref="E10:T10"/>
    <mergeCell ref="J11:O11"/>
    <mergeCell ref="A6:X6"/>
    <mergeCell ref="A7:X8"/>
    <mergeCell ref="A17:X17"/>
    <mergeCell ref="J13:O13"/>
    <mergeCell ref="A39:X44"/>
    <mergeCell ref="A27:X27"/>
    <mergeCell ref="E13:I13"/>
    <mergeCell ref="P12:T12"/>
    <mergeCell ref="P13:T13"/>
    <mergeCell ref="A30:X34"/>
    <mergeCell ref="A18:X25"/>
  </mergeCell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N102"/>
  <sheetViews>
    <sheetView showGridLines="0" view="pageBreakPreview" zoomScaleNormal="100" zoomScaleSheetLayoutView="100" workbookViewId="0">
      <selection activeCell="E5" sqref="E5"/>
    </sheetView>
  </sheetViews>
  <sheetFormatPr defaultRowHeight="15" customHeight="1"/>
  <cols>
    <col min="1" max="2" width="1.42578125" style="3" customWidth="1"/>
    <col min="3" max="3" width="30.7109375" style="3" customWidth="1"/>
    <col min="4" max="4" width="5.7109375" style="3" customWidth="1"/>
    <col min="5" max="5" width="10" style="3" customWidth="1"/>
    <col min="6" max="6" width="7.5703125" style="3" customWidth="1"/>
    <col min="7" max="7" width="6"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 style="3" customWidth="1"/>
    <col min="14" max="16384" width="9.140625" style="3"/>
  </cols>
  <sheetData>
    <row r="1" spans="1:14" ht="30" customHeight="1">
      <c r="A1" s="72"/>
      <c r="B1" s="73"/>
      <c r="C1" s="73" t="s">
        <v>90</v>
      </c>
      <c r="D1" s="73"/>
      <c r="E1" s="73"/>
      <c r="F1" s="73"/>
      <c r="G1" s="73"/>
      <c r="H1" s="73"/>
      <c r="I1" s="73"/>
      <c r="J1" s="74"/>
      <c r="K1" s="5"/>
      <c r="L1" s="6"/>
      <c r="M1" s="7"/>
      <c r="N1" s="7"/>
    </row>
    <row r="2" spans="1:14" ht="15" customHeight="1">
      <c r="A2" s="4"/>
      <c r="B2" s="4"/>
      <c r="C2" s="4"/>
      <c r="D2" s="4"/>
      <c r="E2" s="4"/>
      <c r="F2" s="4"/>
      <c r="G2" s="4"/>
      <c r="H2" s="4"/>
      <c r="I2" s="8"/>
      <c r="J2" s="4"/>
      <c r="K2" s="4"/>
      <c r="L2" s="2"/>
      <c r="M2" s="2"/>
      <c r="N2" s="2"/>
    </row>
    <row r="3" spans="1:14" ht="15" customHeight="1">
      <c r="A3" s="9"/>
      <c r="B3" s="10" t="s">
        <v>2</v>
      </c>
      <c r="E3" s="9"/>
      <c r="F3" s="9"/>
      <c r="G3" s="11"/>
      <c r="H3" s="11"/>
      <c r="I3" s="10" t="s">
        <v>15</v>
      </c>
      <c r="J3" s="12"/>
      <c r="K3" s="12"/>
      <c r="M3" s="92"/>
    </row>
    <row r="4" spans="1:14" ht="15" customHeight="1">
      <c r="A4" s="9"/>
      <c r="B4" s="125" t="s">
        <v>129</v>
      </c>
      <c r="C4" s="125"/>
      <c r="E4" s="9"/>
      <c r="F4" s="9"/>
      <c r="G4" s="11"/>
      <c r="H4" s="11"/>
      <c r="I4" s="20" t="s">
        <v>91</v>
      </c>
      <c r="J4" s="15"/>
      <c r="K4" s="15"/>
    </row>
    <row r="5" spans="1:14" ht="15" customHeight="1">
      <c r="A5" s="9"/>
      <c r="B5" s="10"/>
      <c r="C5" s="3" t="s">
        <v>130</v>
      </c>
      <c r="D5" s="58" t="s">
        <v>134</v>
      </c>
      <c r="E5" s="110">
        <v>125</v>
      </c>
      <c r="F5" s="14" t="s">
        <v>132</v>
      </c>
      <c r="G5" s="53" t="s">
        <v>28</v>
      </c>
      <c r="H5" s="11"/>
      <c r="J5" s="16"/>
      <c r="K5" s="16"/>
    </row>
    <row r="6" spans="1:14" ht="15" customHeight="1">
      <c r="A6" s="9"/>
      <c r="B6" s="10"/>
      <c r="C6" s="3" t="s">
        <v>131</v>
      </c>
      <c r="D6" s="58" t="s">
        <v>135</v>
      </c>
      <c r="E6" s="110">
        <v>350</v>
      </c>
      <c r="F6" s="14" t="s">
        <v>75</v>
      </c>
      <c r="G6" s="53" t="s">
        <v>28</v>
      </c>
      <c r="H6" s="11"/>
      <c r="J6" s="12"/>
      <c r="K6" s="12"/>
    </row>
    <row r="7" spans="1:14" ht="15" customHeight="1">
      <c r="A7" s="9"/>
      <c r="B7" s="125" t="s">
        <v>64</v>
      </c>
      <c r="C7" s="125"/>
      <c r="D7" s="58"/>
      <c r="H7" s="11"/>
      <c r="I7" s="20" t="s">
        <v>92</v>
      </c>
      <c r="J7" s="15"/>
      <c r="K7" s="15"/>
    </row>
    <row r="8" spans="1:14" ht="15" customHeight="1">
      <c r="A8" s="9"/>
      <c r="C8" s="11" t="s">
        <v>52</v>
      </c>
      <c r="D8" s="57" t="s">
        <v>137</v>
      </c>
      <c r="E8" s="109">
        <v>6</v>
      </c>
      <c r="F8" s="14" t="s">
        <v>53</v>
      </c>
      <c r="G8" s="53" t="s">
        <v>28</v>
      </c>
      <c r="H8" s="11"/>
      <c r="J8" s="12"/>
      <c r="K8" s="12"/>
    </row>
    <row r="9" spans="1:14" ht="15" customHeight="1">
      <c r="A9" s="9"/>
      <c r="C9" s="11" t="s">
        <v>55</v>
      </c>
      <c r="D9" s="57" t="s">
        <v>136</v>
      </c>
      <c r="E9" s="109">
        <v>10000</v>
      </c>
      <c r="F9" s="14" t="s">
        <v>61</v>
      </c>
      <c r="G9" s="53" t="s">
        <v>28</v>
      </c>
      <c r="H9" s="11"/>
      <c r="J9" s="16"/>
      <c r="K9" s="16"/>
    </row>
    <row r="10" spans="1:14" ht="15" customHeight="1">
      <c r="A10" s="9"/>
      <c r="C10" s="11" t="s">
        <v>96</v>
      </c>
      <c r="D10" s="57" t="s">
        <v>164</v>
      </c>
      <c r="E10" s="109">
        <v>65</v>
      </c>
      <c r="F10" s="14" t="s">
        <v>75</v>
      </c>
      <c r="G10" s="53" t="s">
        <v>28</v>
      </c>
      <c r="H10" s="21"/>
      <c r="I10" s="20" t="s">
        <v>93</v>
      </c>
      <c r="J10" s="12"/>
      <c r="K10" s="12"/>
    </row>
    <row r="11" spans="1:14" ht="15" customHeight="1">
      <c r="A11" s="9"/>
      <c r="C11" s="3" t="s">
        <v>57</v>
      </c>
      <c r="D11" s="58" t="s">
        <v>138</v>
      </c>
      <c r="E11" s="108">
        <v>365</v>
      </c>
      <c r="F11" s="19" t="s">
        <v>59</v>
      </c>
      <c r="G11" s="53" t="s">
        <v>28</v>
      </c>
      <c r="H11" s="9"/>
      <c r="J11" s="15"/>
      <c r="K11" s="15"/>
      <c r="N11" s="2"/>
    </row>
    <row r="12" spans="1:14" ht="15" customHeight="1">
      <c r="A12" s="9"/>
      <c r="B12" s="125" t="s">
        <v>63</v>
      </c>
      <c r="C12" s="125"/>
      <c r="D12" s="58"/>
      <c r="G12" s="53"/>
      <c r="H12" s="9"/>
      <c r="J12" s="15"/>
      <c r="K12" s="15"/>
      <c r="L12" s="55"/>
      <c r="M12" s="25"/>
      <c r="N12" s="2"/>
    </row>
    <row r="13" spans="1:14" ht="15" customHeight="1">
      <c r="A13" s="9"/>
      <c r="C13" s="3" t="s">
        <v>141</v>
      </c>
      <c r="D13" s="58" t="s">
        <v>139</v>
      </c>
      <c r="E13" s="107">
        <v>0.5</v>
      </c>
      <c r="F13" s="19" t="s">
        <v>58</v>
      </c>
      <c r="G13" s="53" t="s">
        <v>29</v>
      </c>
      <c r="H13" s="9"/>
      <c r="I13" s="20" t="s">
        <v>94</v>
      </c>
      <c r="J13" s="15"/>
      <c r="K13" s="15"/>
      <c r="M13" s="49"/>
      <c r="N13" s="2"/>
    </row>
    <row r="14" spans="1:14" ht="15" customHeight="1">
      <c r="A14" s="9"/>
      <c r="C14" s="3" t="s">
        <v>142</v>
      </c>
      <c r="D14" s="58" t="s">
        <v>140</v>
      </c>
      <c r="E14" s="107">
        <v>1</v>
      </c>
      <c r="F14" s="19" t="s">
        <v>58</v>
      </c>
      <c r="G14" s="53" t="s">
        <v>29</v>
      </c>
      <c r="H14" s="9"/>
      <c r="J14" s="15"/>
      <c r="K14" s="15"/>
      <c r="N14" s="2"/>
    </row>
    <row r="15" spans="1:14" ht="15" customHeight="1">
      <c r="A15" s="9"/>
      <c r="C15" s="11" t="s">
        <v>56</v>
      </c>
      <c r="D15" s="57" t="s">
        <v>143</v>
      </c>
      <c r="E15" s="106">
        <v>0.1</v>
      </c>
      <c r="F15" s="14" t="s">
        <v>60</v>
      </c>
      <c r="G15" s="53" t="s">
        <v>28</v>
      </c>
      <c r="H15" s="9"/>
      <c r="J15" s="15"/>
      <c r="K15" s="15"/>
    </row>
    <row r="16" spans="1:14" ht="15" customHeight="1">
      <c r="A16" s="9"/>
      <c r="C16" s="11" t="s">
        <v>88</v>
      </c>
      <c r="D16" s="57" t="s">
        <v>144</v>
      </c>
      <c r="E16" s="105">
        <v>5.25</v>
      </c>
      <c r="F16" s="14" t="s">
        <v>133</v>
      </c>
      <c r="G16" s="53" t="s">
        <v>29</v>
      </c>
      <c r="H16" s="9"/>
      <c r="J16" s="15"/>
      <c r="K16" s="15"/>
    </row>
    <row r="17" spans="1:12" ht="15" customHeight="1">
      <c r="A17" s="9"/>
      <c r="D17" s="58"/>
      <c r="H17" s="9"/>
      <c r="I17" s="20" t="s">
        <v>95</v>
      </c>
      <c r="J17" s="15"/>
      <c r="K17" s="15"/>
    </row>
    <row r="18" spans="1:12" ht="15" customHeight="1">
      <c r="A18" s="9"/>
      <c r="B18" s="10" t="s">
        <v>0</v>
      </c>
      <c r="D18" s="58"/>
      <c r="E18" s="23"/>
      <c r="F18" s="14"/>
      <c r="G18" s="9"/>
      <c r="H18" s="9"/>
      <c r="I18" s="20"/>
      <c r="J18" s="15"/>
      <c r="K18" s="15"/>
    </row>
    <row r="19" spans="1:12" ht="15" customHeight="1">
      <c r="A19" s="9"/>
      <c r="B19" s="128" t="s">
        <v>98</v>
      </c>
      <c r="C19" s="128"/>
      <c r="D19" s="58"/>
      <c r="E19" s="23"/>
      <c r="F19" s="14"/>
      <c r="G19" s="9"/>
      <c r="H19" s="9"/>
      <c r="I19" s="20"/>
      <c r="J19" s="15"/>
      <c r="K19" s="15"/>
    </row>
    <row r="20" spans="1:12" ht="15" customHeight="1">
      <c r="A20" s="9"/>
      <c r="B20" s="10"/>
      <c r="C20" s="11" t="s">
        <v>51</v>
      </c>
      <c r="D20" s="57" t="s">
        <v>145</v>
      </c>
      <c r="E20" s="100">
        <v>30000</v>
      </c>
      <c r="F20" s="14" t="s">
        <v>54</v>
      </c>
      <c r="G20" s="53" t="s">
        <v>30</v>
      </c>
      <c r="H20" s="9"/>
      <c r="I20" s="20"/>
      <c r="J20" s="15"/>
      <c r="K20" s="15"/>
    </row>
    <row r="21" spans="1:12" ht="15" customHeight="1">
      <c r="A21" s="9"/>
      <c r="B21" s="128" t="s">
        <v>76</v>
      </c>
      <c r="C21" s="128"/>
      <c r="D21" s="58"/>
      <c r="H21" s="9"/>
      <c r="I21" s="56" t="s">
        <v>110</v>
      </c>
      <c r="J21" s="15"/>
      <c r="K21" s="15"/>
    </row>
    <row r="22" spans="1:12" ht="15" customHeight="1">
      <c r="A22" s="9"/>
      <c r="B22" s="9"/>
      <c r="C22" s="26" t="s">
        <v>62</v>
      </c>
      <c r="D22" s="59" t="s">
        <v>146</v>
      </c>
      <c r="E22" s="101">
        <v>2</v>
      </c>
      <c r="F22" s="14" t="s">
        <v>53</v>
      </c>
      <c r="G22" s="53" t="s">
        <v>28</v>
      </c>
      <c r="H22" s="9"/>
      <c r="I22" s="20"/>
      <c r="J22" s="15"/>
      <c r="K22" s="15"/>
    </row>
    <row r="23" spans="1:12" ht="15" customHeight="1">
      <c r="A23" s="9"/>
      <c r="B23" s="9"/>
      <c r="C23" s="11" t="s">
        <v>97</v>
      </c>
      <c r="D23" s="57" t="s">
        <v>165</v>
      </c>
      <c r="E23" s="100">
        <v>85</v>
      </c>
      <c r="F23" s="14" t="s">
        <v>75</v>
      </c>
      <c r="G23" s="27" t="s">
        <v>99</v>
      </c>
      <c r="H23" s="9"/>
      <c r="I23" s="20"/>
      <c r="J23" s="15"/>
      <c r="K23" s="15"/>
    </row>
    <row r="24" spans="1:12" ht="15" customHeight="1">
      <c r="A24" s="9"/>
      <c r="B24" s="128" t="s">
        <v>84</v>
      </c>
      <c r="C24" s="128"/>
      <c r="D24" s="59"/>
      <c r="F24" s="19"/>
      <c r="G24" s="27"/>
      <c r="H24" s="9"/>
      <c r="I24" s="20"/>
      <c r="J24" s="15"/>
      <c r="K24" s="15"/>
      <c r="L24" s="41"/>
    </row>
    <row r="25" spans="1:12" ht="15" customHeight="1">
      <c r="A25" s="9"/>
      <c r="B25" s="9"/>
      <c r="C25" s="11" t="s">
        <v>82</v>
      </c>
      <c r="D25" s="57" t="s">
        <v>147</v>
      </c>
      <c r="E25" s="99">
        <v>8.33</v>
      </c>
      <c r="F25" s="14" t="s">
        <v>83</v>
      </c>
      <c r="G25" s="27"/>
      <c r="H25" s="9"/>
      <c r="I25" s="56" t="s">
        <v>111</v>
      </c>
      <c r="J25" s="15"/>
      <c r="K25" s="15"/>
      <c r="L25" s="41"/>
    </row>
    <row r="26" spans="1:12" ht="15" customHeight="1">
      <c r="A26" s="9"/>
      <c r="B26" s="9"/>
      <c r="C26" s="11" t="s">
        <v>85</v>
      </c>
      <c r="D26" s="57" t="s">
        <v>148</v>
      </c>
      <c r="E26" s="99">
        <v>1</v>
      </c>
      <c r="F26" s="14" t="s">
        <v>89</v>
      </c>
      <c r="G26" s="27"/>
      <c r="H26" s="9"/>
      <c r="I26" s="95"/>
      <c r="J26" s="15"/>
      <c r="K26" s="15"/>
    </row>
    <row r="27" spans="1:12" ht="15" customHeight="1">
      <c r="A27" s="9"/>
      <c r="B27" s="9"/>
      <c r="C27" s="3" t="s">
        <v>173</v>
      </c>
      <c r="D27" s="58" t="s">
        <v>166</v>
      </c>
      <c r="E27" s="98">
        <v>857</v>
      </c>
      <c r="F27" s="25" t="s">
        <v>87</v>
      </c>
      <c r="H27" s="9"/>
      <c r="I27" s="95"/>
      <c r="J27" s="15"/>
      <c r="K27" s="15"/>
      <c r="L27" s="94"/>
    </row>
    <row r="28" spans="1:12" ht="15" customHeight="1">
      <c r="A28" s="9"/>
      <c r="B28" s="128" t="s">
        <v>23</v>
      </c>
      <c r="C28" s="128"/>
      <c r="D28" s="59"/>
      <c r="F28" s="19"/>
      <c r="G28" s="27"/>
      <c r="H28" s="9"/>
      <c r="I28" s="95"/>
      <c r="J28" s="15"/>
      <c r="K28" s="15"/>
    </row>
    <row r="29" spans="1:12" ht="15" customHeight="1">
      <c r="A29" s="9"/>
      <c r="C29" s="3" t="s">
        <v>24</v>
      </c>
      <c r="D29" s="58" t="s">
        <v>34</v>
      </c>
      <c r="E29" s="97">
        <v>1000000</v>
      </c>
      <c r="F29" s="25" t="s">
        <v>86</v>
      </c>
      <c r="G29" s="27"/>
      <c r="H29" s="9"/>
      <c r="I29"/>
      <c r="J29" s="15"/>
      <c r="K29" s="15"/>
      <c r="L29" s="54"/>
    </row>
    <row r="30" spans="1:12" ht="15" customHeight="1">
      <c r="A30" s="9"/>
      <c r="D30" s="20"/>
      <c r="H30" s="9"/>
      <c r="I30" s="1" t="s">
        <v>25</v>
      </c>
      <c r="J30" s="12"/>
      <c r="K30" s="12"/>
    </row>
    <row r="31" spans="1:12" ht="15" customHeight="1">
      <c r="A31" s="9"/>
      <c r="B31" s="126" t="s">
        <v>65</v>
      </c>
      <c r="C31" s="126"/>
      <c r="D31" s="58"/>
      <c r="G31" s="25"/>
      <c r="H31" s="9"/>
      <c r="I31" s="80" t="s">
        <v>100</v>
      </c>
      <c r="J31" s="28"/>
    </row>
    <row r="32" spans="1:12" ht="15" customHeight="1">
      <c r="B32" s="9"/>
      <c r="C32" s="3" t="s">
        <v>66</v>
      </c>
      <c r="D32" s="57" t="s">
        <v>103</v>
      </c>
      <c r="E32" s="97">
        <f>E8-E22</f>
        <v>4</v>
      </c>
      <c r="F32" s="25" t="s">
        <v>71</v>
      </c>
      <c r="G32" s="27" t="s">
        <v>4</v>
      </c>
      <c r="H32" s="9"/>
      <c r="I32" s="80" t="s">
        <v>101</v>
      </c>
      <c r="J32" s="12"/>
    </row>
    <row r="33" spans="1:10" ht="15" customHeight="1">
      <c r="A33" s="9"/>
      <c r="B33" s="9"/>
      <c r="C33" s="3" t="s">
        <v>65</v>
      </c>
      <c r="D33" s="57" t="s">
        <v>104</v>
      </c>
      <c r="E33" s="96">
        <f>E32*E9*E11*E15</f>
        <v>1460000</v>
      </c>
      <c r="F33" s="25"/>
      <c r="G33" s="27" t="s">
        <v>5</v>
      </c>
      <c r="H33" s="9"/>
      <c r="I33" s="127" t="s">
        <v>102</v>
      </c>
      <c r="J33" s="15"/>
    </row>
    <row r="34" spans="1:10" ht="15" customHeight="1">
      <c r="A34" s="9"/>
      <c r="B34" s="9"/>
      <c r="D34" s="58"/>
      <c r="E34" s="41"/>
      <c r="G34" s="27"/>
      <c r="H34" s="9"/>
      <c r="I34" s="127"/>
      <c r="J34" s="12"/>
    </row>
    <row r="35" spans="1:10" ht="15" customHeight="1">
      <c r="A35" s="9"/>
      <c r="B35" s="126" t="s">
        <v>67</v>
      </c>
      <c r="C35" s="126"/>
      <c r="D35" s="58"/>
      <c r="G35" s="25"/>
      <c r="H35" s="9"/>
      <c r="I35" s="127" t="s">
        <v>171</v>
      </c>
      <c r="J35" s="28"/>
    </row>
    <row r="36" spans="1:10" ht="15" customHeight="1">
      <c r="B36" s="9"/>
      <c r="C36" s="3" t="s">
        <v>68</v>
      </c>
      <c r="D36" s="57" t="s">
        <v>105</v>
      </c>
      <c r="E36" s="97">
        <f>E20*E32*E11</f>
        <v>43800000</v>
      </c>
      <c r="F36" s="25" t="s">
        <v>70</v>
      </c>
      <c r="G36" s="27" t="s">
        <v>72</v>
      </c>
      <c r="H36" s="9"/>
      <c r="I36" s="127"/>
      <c r="J36" s="12"/>
    </row>
    <row r="37" spans="1:10" ht="15" customHeight="1">
      <c r="A37" s="9"/>
      <c r="B37" s="9"/>
      <c r="C37" s="3" t="s">
        <v>69</v>
      </c>
      <c r="D37" s="57" t="s">
        <v>106</v>
      </c>
      <c r="E37" s="96">
        <f>E36*(E13+E14)/1000</f>
        <v>65700</v>
      </c>
      <c r="F37" s="25"/>
      <c r="G37" s="27" t="s">
        <v>73</v>
      </c>
      <c r="H37" s="9"/>
      <c r="I37" s="127"/>
      <c r="J37" s="15"/>
    </row>
    <row r="38" spans="1:10" ht="15" customHeight="1">
      <c r="A38" s="9"/>
      <c r="B38" s="9"/>
      <c r="D38" s="58"/>
      <c r="E38" s="41"/>
      <c r="G38" s="27"/>
      <c r="H38" s="9"/>
      <c r="I38" s="127"/>
      <c r="J38" s="12"/>
    </row>
    <row r="39" spans="1:10" ht="15" customHeight="1">
      <c r="A39" s="9"/>
      <c r="B39" s="126" t="s">
        <v>74</v>
      </c>
      <c r="C39" s="126"/>
      <c r="D39" s="58"/>
      <c r="G39" s="25"/>
      <c r="H39" s="30"/>
      <c r="I39" s="127"/>
      <c r="J39" s="12"/>
    </row>
    <row r="40" spans="1:10" ht="15" customHeight="1">
      <c r="B40" s="9"/>
      <c r="C40" s="3" t="s">
        <v>80</v>
      </c>
      <c r="D40" s="57" t="s">
        <v>107</v>
      </c>
      <c r="E40" s="97">
        <f>(E26*E20*E11*E22*E25*(E23-E10))/E29</f>
        <v>3648.54</v>
      </c>
      <c r="F40" s="25" t="s">
        <v>77</v>
      </c>
      <c r="G40" s="27" t="s">
        <v>6</v>
      </c>
      <c r="H40" s="30"/>
      <c r="I40" s="127"/>
      <c r="J40" s="28"/>
    </row>
    <row r="41" spans="1:10" ht="15" customHeight="1">
      <c r="B41" s="9"/>
      <c r="C41" s="3" t="s">
        <v>78</v>
      </c>
      <c r="D41" s="57" t="s">
        <v>108</v>
      </c>
      <c r="E41" s="97">
        <f>E40*E29/(((E6-E23)*E26)+E27)</f>
        <v>3251818.1818181816</v>
      </c>
      <c r="F41" s="25" t="s">
        <v>81</v>
      </c>
      <c r="G41" s="27" t="s">
        <v>7</v>
      </c>
      <c r="H41" s="30"/>
      <c r="J41" s="28"/>
    </row>
    <row r="42" spans="1:10" ht="15" customHeight="1">
      <c r="B42" s="9"/>
      <c r="C42" s="3" t="s">
        <v>79</v>
      </c>
      <c r="D42" s="57" t="s">
        <v>109</v>
      </c>
      <c r="E42" s="96">
        <f>E41/1000*E16</f>
        <v>17072.045454545452</v>
      </c>
      <c r="F42" s="25"/>
      <c r="G42" s="27" t="s">
        <v>8</v>
      </c>
      <c r="H42" s="30"/>
      <c r="J42" s="32"/>
    </row>
    <row r="43" spans="1:10" ht="15" customHeight="1">
      <c r="B43" s="9"/>
      <c r="D43" s="58"/>
      <c r="E43" s="41"/>
      <c r="G43" s="27"/>
      <c r="H43" s="30"/>
      <c r="J43" s="12"/>
    </row>
    <row r="44" spans="1:10" ht="15" customHeight="1">
      <c r="H44" s="30"/>
      <c r="J44" s="28"/>
    </row>
    <row r="45" spans="1:10" ht="15" customHeight="1">
      <c r="H45" s="33"/>
      <c r="J45" s="32"/>
    </row>
    <row r="46" spans="1:10" ht="15" customHeight="1">
      <c r="H46" s="33"/>
      <c r="J46" s="12"/>
    </row>
    <row r="47" spans="1:10" ht="15" customHeight="1">
      <c r="H47" s="30"/>
      <c r="J47" s="28"/>
    </row>
    <row r="48" spans="1:10" ht="15" customHeight="1">
      <c r="B48" s="56"/>
      <c r="H48" s="30"/>
      <c r="J48" s="32"/>
    </row>
    <row r="49" spans="2:10" ht="15" customHeight="1">
      <c r="B49" s="56"/>
      <c r="H49" s="33"/>
      <c r="J49" s="12"/>
    </row>
    <row r="50" spans="2:10" ht="15" customHeight="1">
      <c r="B50" s="56"/>
      <c r="H50" s="37"/>
      <c r="J50" s="16"/>
    </row>
    <row r="51" spans="2:10" ht="15" customHeight="1">
      <c r="H51" s="30"/>
      <c r="J51" s="32"/>
    </row>
    <row r="52" spans="2:10" ht="15" customHeight="1">
      <c r="H52" s="30"/>
      <c r="J52" s="12"/>
    </row>
    <row r="53" spans="2:10" ht="15" customHeight="1">
      <c r="H53" s="33"/>
      <c r="J53" s="12"/>
    </row>
    <row r="54" spans="2:10" ht="15" customHeight="1">
      <c r="H54" s="37"/>
      <c r="J54" s="12"/>
    </row>
    <row r="55" spans="2:10" ht="15" customHeight="1">
      <c r="H55" s="30"/>
    </row>
    <row r="56" spans="2:10" ht="15" customHeight="1">
      <c r="H56" s="30"/>
      <c r="J56" s="42"/>
    </row>
    <row r="57" spans="2:10" ht="15" customHeight="1">
      <c r="H57" s="33"/>
      <c r="J57" s="42"/>
    </row>
    <row r="58" spans="2:10" ht="15" customHeight="1">
      <c r="H58" s="37"/>
      <c r="J58" s="42"/>
    </row>
    <row r="59" spans="2:10" ht="15" customHeight="1">
      <c r="H59" s="30"/>
      <c r="J59" s="42"/>
    </row>
    <row r="60" spans="2:10" ht="15" customHeight="1">
      <c r="H60" s="30"/>
      <c r="J60" s="42"/>
    </row>
    <row r="61" spans="2:10" ht="15" customHeight="1">
      <c r="H61" s="30"/>
      <c r="J61" s="4"/>
    </row>
    <row r="62" spans="2:10" ht="15" customHeight="1">
      <c r="H62" s="30"/>
      <c r="J62" s="4"/>
    </row>
    <row r="63" spans="2:10" ht="15" customHeight="1">
      <c r="H63" s="12"/>
      <c r="J63" s="4"/>
    </row>
    <row r="64" spans="2:10" ht="15" customHeight="1">
      <c r="H64" s="12"/>
    </row>
    <row r="71" spans="4:4" ht="15" customHeight="1">
      <c r="D71" s="51"/>
    </row>
    <row r="72" spans="4:4" ht="15" customHeight="1">
      <c r="D72" s="51"/>
    </row>
    <row r="87" spans="2:2" ht="15" customHeight="1">
      <c r="B87" s="9"/>
    </row>
    <row r="88" spans="2:2" ht="15" customHeight="1">
      <c r="B88" s="9"/>
    </row>
    <row r="89" spans="2:2" ht="15" customHeight="1">
      <c r="B89" s="9"/>
    </row>
    <row r="90" spans="2:2" ht="15" customHeight="1">
      <c r="B90" s="11"/>
    </row>
    <row r="91" spans="2:2" ht="15" customHeight="1">
      <c r="B91" s="11"/>
    </row>
    <row r="92" spans="2:2" ht="15" customHeight="1">
      <c r="B92" s="11"/>
    </row>
    <row r="93" spans="2:2" ht="15" customHeight="1">
      <c r="B93" s="11"/>
    </row>
    <row r="94" spans="2:2" ht="15" customHeight="1">
      <c r="B94" s="42"/>
    </row>
    <row r="95" spans="2:2" ht="15" customHeight="1">
      <c r="B95" s="42"/>
    </row>
    <row r="96" spans="2:2" ht="15" customHeight="1">
      <c r="B96" s="42"/>
    </row>
    <row r="97" spans="2:2" ht="15" customHeight="1">
      <c r="B97" s="42"/>
    </row>
    <row r="98" spans="2:2" ht="15" customHeight="1">
      <c r="B98" s="42"/>
    </row>
    <row r="99" spans="2:2" ht="15" customHeight="1">
      <c r="B99" s="42"/>
    </row>
    <row r="100" spans="2:2" ht="15" customHeight="1">
      <c r="B100" s="4"/>
    </row>
    <row r="101" spans="2:2" ht="15" customHeight="1">
      <c r="B101" s="4"/>
    </row>
    <row r="102" spans="2:2" ht="15" customHeight="1">
      <c r="B102" s="4"/>
    </row>
  </sheetData>
  <sheetProtection password="E0B2" sheet="1" objects="1" scenarios="1" selectLockedCells="1"/>
  <mergeCells count="12">
    <mergeCell ref="B4:C4"/>
    <mergeCell ref="B39:C39"/>
    <mergeCell ref="B21:C21"/>
    <mergeCell ref="B28:C28"/>
    <mergeCell ref="B24:C24"/>
    <mergeCell ref="B19:C19"/>
    <mergeCell ref="B7:C7"/>
    <mergeCell ref="B12:C12"/>
    <mergeCell ref="B31:C31"/>
    <mergeCell ref="B35:C35"/>
    <mergeCell ref="I33:I34"/>
    <mergeCell ref="I35:I40"/>
  </mergeCells>
  <printOptions horizontalCentered="1"/>
  <pageMargins left="0" right="0" top="0.5" bottom="0.5" header="0.3" footer="0.3"/>
  <pageSetup firstPageNumber="0" orientation="portrait" r:id="rId1"/>
  <drawing r:id="rId2"/>
  <legacyDrawing r:id="rId3"/>
  <oleObjects>
    <oleObject progId="Equation.3" shapeId="2456" r:id="rId4"/>
    <oleObject progId="Equation.3" shapeId="2457" r:id="rId5"/>
    <oleObject progId="Equation.3" shapeId="2458" r:id="rId6"/>
    <oleObject progId="Equation.3" shapeId="2459" r:id="rId7"/>
    <oleObject progId="Equation.3" shapeId="2461" r:id="rId8"/>
    <oleObject progId="Equation.3" shapeId="2462" r:id="rId9"/>
    <oleObject progId="Equation.3" shapeId="2483" r:id="rId10"/>
  </oleObjects>
</worksheet>
</file>

<file path=xl/worksheets/sheet3.xml><?xml version="1.0" encoding="utf-8"?>
<worksheet xmlns="http://schemas.openxmlformats.org/spreadsheetml/2006/main" xmlns:r="http://schemas.openxmlformats.org/officeDocument/2006/relationships">
  <dimension ref="A1:N83"/>
  <sheetViews>
    <sheetView showGridLines="0" view="pageBreakPreview" zoomScaleNormal="100" zoomScaleSheetLayoutView="100" workbookViewId="0">
      <selection activeCell="A2" sqref="A2:X2"/>
    </sheetView>
  </sheetViews>
  <sheetFormatPr defaultRowHeight="15" customHeight="1"/>
  <cols>
    <col min="1" max="2" width="1.42578125" style="3" customWidth="1"/>
    <col min="3" max="3" width="31.42578125" style="3" customWidth="1"/>
    <col min="4" max="4" width="5" style="3" customWidth="1"/>
    <col min="5" max="5" width="10" style="3" customWidth="1"/>
    <col min="6" max="6" width="7.140625" style="3" customWidth="1"/>
    <col min="7" max="7" width="6.42578125"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 style="3" customWidth="1"/>
    <col min="14" max="16384" width="9.140625" style="3"/>
  </cols>
  <sheetData>
    <row r="1" spans="1:14" ht="30" customHeight="1">
      <c r="A1" s="72"/>
      <c r="B1" s="73"/>
      <c r="C1" s="73" t="s">
        <v>90</v>
      </c>
      <c r="D1" s="73"/>
      <c r="E1" s="73"/>
      <c r="F1" s="73"/>
      <c r="G1" s="73"/>
      <c r="H1" s="73"/>
      <c r="I1" s="73"/>
      <c r="J1" s="74"/>
      <c r="K1" s="5"/>
      <c r="L1" s="6"/>
      <c r="M1" s="7"/>
      <c r="N1" s="7"/>
    </row>
    <row r="2" spans="1:14" ht="15" customHeight="1">
      <c r="A2" s="4"/>
      <c r="B2" s="4"/>
      <c r="C2" s="4"/>
      <c r="D2" s="4"/>
      <c r="E2" s="4"/>
      <c r="F2" s="4"/>
      <c r="G2" s="4"/>
      <c r="H2" s="4"/>
      <c r="I2" s="8"/>
      <c r="J2" s="4"/>
      <c r="K2" s="4"/>
      <c r="L2" s="2"/>
      <c r="M2" s="2"/>
      <c r="N2" s="2"/>
    </row>
    <row r="3" spans="1:14" ht="15" customHeight="1">
      <c r="A3" s="42"/>
      <c r="B3" s="10" t="s">
        <v>14</v>
      </c>
      <c r="D3" s="58"/>
      <c r="E3" s="38"/>
      <c r="F3" s="39"/>
      <c r="G3" s="40"/>
      <c r="H3" s="21"/>
      <c r="I3" s="10" t="s">
        <v>15</v>
      </c>
      <c r="J3" s="12"/>
      <c r="K3" s="12"/>
      <c r="L3" s="13" t="s">
        <v>9</v>
      </c>
    </row>
    <row r="4" spans="1:14" ht="15" customHeight="1">
      <c r="A4" s="42"/>
      <c r="B4" s="50" t="s">
        <v>21</v>
      </c>
      <c r="D4" s="20"/>
      <c r="H4" s="9"/>
      <c r="I4" s="20" t="s">
        <v>161</v>
      </c>
      <c r="J4" s="15"/>
      <c r="K4" s="15"/>
      <c r="L4" s="17" t="s">
        <v>20</v>
      </c>
      <c r="M4" s="75"/>
    </row>
    <row r="5" spans="1:14" ht="15" customHeight="1">
      <c r="A5" s="42"/>
      <c r="C5" s="26" t="s">
        <v>149</v>
      </c>
      <c r="D5" s="59" t="s">
        <v>168</v>
      </c>
      <c r="E5" s="91">
        <v>6</v>
      </c>
      <c r="F5" s="14" t="s">
        <v>154</v>
      </c>
      <c r="G5" s="27" t="s">
        <v>31</v>
      </c>
      <c r="H5" s="9"/>
      <c r="I5"/>
      <c r="J5" s="16"/>
      <c r="K5" s="16"/>
      <c r="L5" s="17" t="s">
        <v>10</v>
      </c>
      <c r="M5" s="88"/>
    </row>
    <row r="6" spans="1:14" ht="15" customHeight="1">
      <c r="A6" s="42"/>
      <c r="C6" s="3" t="s">
        <v>153</v>
      </c>
      <c r="D6" s="59" t="s">
        <v>169</v>
      </c>
      <c r="E6" s="91">
        <v>8</v>
      </c>
      <c r="F6" s="14" t="s">
        <v>154</v>
      </c>
      <c r="G6" s="27" t="s">
        <v>31</v>
      </c>
      <c r="H6" s="9"/>
      <c r="I6" s="18"/>
      <c r="J6" s="12"/>
      <c r="K6" s="15"/>
      <c r="L6" s="17" t="s">
        <v>42</v>
      </c>
      <c r="M6" s="89">
        <f>M5*1000000/3413</f>
        <v>0</v>
      </c>
    </row>
    <row r="7" spans="1:14" ht="15" customHeight="1">
      <c r="A7" s="42"/>
      <c r="C7" s="26" t="s">
        <v>151</v>
      </c>
      <c r="D7" s="59" t="s">
        <v>163</v>
      </c>
      <c r="E7" s="86">
        <v>100</v>
      </c>
      <c r="F7" s="14" t="s">
        <v>152</v>
      </c>
      <c r="G7" s="27"/>
      <c r="H7" s="9"/>
      <c r="I7" s="20" t="s">
        <v>160</v>
      </c>
      <c r="J7" s="15"/>
      <c r="K7" s="12"/>
      <c r="L7" s="17" t="s">
        <v>11</v>
      </c>
      <c r="M7" s="22">
        <f>E16</f>
        <v>1508627.9545454546</v>
      </c>
    </row>
    <row r="8" spans="1:14" ht="15" customHeight="1">
      <c r="A8" s="42"/>
      <c r="C8" s="26" t="s">
        <v>155</v>
      </c>
      <c r="D8" s="59" t="s">
        <v>170</v>
      </c>
      <c r="E8" s="93">
        <v>45000</v>
      </c>
      <c r="F8" s="14"/>
      <c r="G8" s="27" t="s">
        <v>156</v>
      </c>
      <c r="H8" s="9"/>
      <c r="I8" s="20"/>
      <c r="J8" s="12"/>
      <c r="K8" s="16"/>
      <c r="L8" s="17" t="s">
        <v>12</v>
      </c>
      <c r="M8" s="22">
        <f>E17</f>
        <v>48950</v>
      </c>
    </row>
    <row r="9" spans="1:14" ht="15" customHeight="1">
      <c r="A9" s="42"/>
      <c r="C9" s="41" t="s">
        <v>21</v>
      </c>
      <c r="D9" s="59" t="s">
        <v>162</v>
      </c>
      <c r="E9" s="96">
        <f>(E5+E6)*E7+E8</f>
        <v>46400</v>
      </c>
      <c r="F9" s="39"/>
      <c r="G9" s="27" t="s">
        <v>16</v>
      </c>
      <c r="H9" s="9"/>
      <c r="I9"/>
      <c r="J9" s="16"/>
      <c r="K9" s="12"/>
      <c r="L9" s="17" t="s">
        <v>13</v>
      </c>
      <c r="M9" s="90">
        <f>E18</f>
        <v>3.2446700893029985E-2</v>
      </c>
    </row>
    <row r="10" spans="1:14" ht="15" customHeight="1">
      <c r="A10" s="42"/>
      <c r="B10" s="50" t="s">
        <v>22</v>
      </c>
      <c r="D10" s="58"/>
      <c r="H10" s="9"/>
      <c r="I10" s="20" t="s">
        <v>158</v>
      </c>
      <c r="J10" s="12"/>
      <c r="K10" s="15"/>
      <c r="N10" s="2"/>
    </row>
    <row r="11" spans="1:14" ht="15" customHeight="1">
      <c r="A11" s="42"/>
      <c r="C11" s="26" t="s">
        <v>26</v>
      </c>
      <c r="D11" s="59" t="s">
        <v>41</v>
      </c>
      <c r="E11" s="85">
        <v>42.5</v>
      </c>
      <c r="F11" s="14" t="s">
        <v>18</v>
      </c>
      <c r="G11" s="27" t="s">
        <v>31</v>
      </c>
      <c r="H11" s="9"/>
      <c r="J11" s="15"/>
      <c r="K11" s="12"/>
      <c r="L11" s="55"/>
      <c r="M11" s="25"/>
      <c r="N11" s="2"/>
    </row>
    <row r="12" spans="1:14" ht="15" customHeight="1">
      <c r="A12" s="4"/>
      <c r="C12" s="26" t="s">
        <v>37</v>
      </c>
      <c r="D12" s="59" t="s">
        <v>35</v>
      </c>
      <c r="E12" s="87">
        <v>60</v>
      </c>
      <c r="F12" s="14" t="s">
        <v>150</v>
      </c>
      <c r="G12" s="27" t="s">
        <v>31</v>
      </c>
      <c r="H12" s="9"/>
      <c r="I12" s="20"/>
      <c r="J12" s="12"/>
      <c r="N12" s="2"/>
    </row>
    <row r="13" spans="1:14" ht="15" customHeight="1">
      <c r="A13" s="4"/>
      <c r="C13" s="41" t="s">
        <v>22</v>
      </c>
      <c r="D13" s="59" t="s">
        <v>159</v>
      </c>
      <c r="E13" s="96">
        <f>E11*E12</f>
        <v>2550</v>
      </c>
      <c r="F13" s="39"/>
      <c r="G13" s="27" t="s">
        <v>17</v>
      </c>
      <c r="H13" s="9"/>
      <c r="I13" s="20" t="s">
        <v>157</v>
      </c>
      <c r="J13" s="28"/>
      <c r="N13" s="2"/>
    </row>
    <row r="14" spans="1:14" ht="15" customHeight="1">
      <c r="A14" s="4"/>
      <c r="C14" s="12"/>
      <c r="D14" s="57"/>
      <c r="E14" s="38"/>
      <c r="F14" s="39"/>
      <c r="G14" s="40"/>
      <c r="H14" s="9"/>
      <c r="I14" s="18"/>
      <c r="J14" s="12"/>
    </row>
    <row r="15" spans="1:14" ht="15" customHeight="1">
      <c r="B15" s="10" t="s">
        <v>1</v>
      </c>
      <c r="D15" s="58"/>
      <c r="E15" s="24"/>
      <c r="F15" s="14"/>
      <c r="G15" s="29"/>
      <c r="H15" s="9"/>
      <c r="J15" s="15"/>
    </row>
    <row r="16" spans="1:14" ht="15" customHeight="1">
      <c r="C16" s="11" t="s">
        <v>11</v>
      </c>
      <c r="D16" s="57" t="s">
        <v>38</v>
      </c>
      <c r="E16" s="102">
        <f>Calculation1!E33+Calculation1!E37-Calculation1!E42</f>
        <v>1508627.9545454546</v>
      </c>
      <c r="F16" s="14" t="s">
        <v>19</v>
      </c>
      <c r="G16" s="27" t="s">
        <v>32</v>
      </c>
      <c r="H16" s="9"/>
      <c r="I16" s="20"/>
      <c r="J16" s="12"/>
    </row>
    <row r="17" spans="1:12" ht="15" customHeight="1">
      <c r="C17" s="11" t="s">
        <v>27</v>
      </c>
      <c r="D17" s="57" t="s">
        <v>39</v>
      </c>
      <c r="E17" s="102">
        <f>E9+E13</f>
        <v>48950</v>
      </c>
      <c r="F17" s="14"/>
      <c r="G17" s="27" t="s">
        <v>33</v>
      </c>
      <c r="H17" s="12"/>
      <c r="I17"/>
      <c r="J17" s="28"/>
    </row>
    <row r="18" spans="1:12" ht="15" customHeight="1">
      <c r="C18" s="11" t="s">
        <v>13</v>
      </c>
      <c r="D18" s="57" t="s">
        <v>40</v>
      </c>
      <c r="E18" s="103">
        <f>E17/E16</f>
        <v>3.2446700893029985E-2</v>
      </c>
      <c r="F18" s="14" t="s">
        <v>3</v>
      </c>
      <c r="G18" s="30"/>
      <c r="H18" s="9"/>
      <c r="I18" s="35"/>
      <c r="J18" s="12"/>
    </row>
    <row r="19" spans="1:12" ht="15" customHeight="1">
      <c r="H19" s="30"/>
      <c r="J19" s="15"/>
    </row>
    <row r="20" spans="1:12" ht="15" customHeight="1">
      <c r="A20" s="9"/>
      <c r="B20" s="44" t="s">
        <v>36</v>
      </c>
      <c r="C20" s="26"/>
      <c r="D20" s="59"/>
      <c r="E20" s="41"/>
      <c r="F20" s="34"/>
      <c r="G20" s="47"/>
      <c r="H20" s="30"/>
      <c r="I20" s="20"/>
      <c r="J20" s="12"/>
    </row>
    <row r="21" spans="1:12" ht="15" customHeight="1">
      <c r="A21" s="9"/>
      <c r="B21" s="127" t="s">
        <v>167</v>
      </c>
      <c r="C21" s="127"/>
      <c r="D21" s="127"/>
      <c r="E21" s="127"/>
      <c r="F21" s="127"/>
      <c r="G21" s="127"/>
      <c r="H21" s="30"/>
      <c r="I21"/>
      <c r="J21" s="12"/>
    </row>
    <row r="22" spans="1:12" ht="15" customHeight="1">
      <c r="A22" s="9"/>
      <c r="B22" s="127" t="s">
        <v>172</v>
      </c>
      <c r="C22" s="127"/>
      <c r="D22" s="127"/>
      <c r="E22" s="127"/>
      <c r="F22" s="127"/>
      <c r="G22" s="127"/>
      <c r="H22" s="30"/>
      <c r="I22" s="20"/>
      <c r="J22" s="28"/>
    </row>
    <row r="23" spans="1:12" ht="15" customHeight="1">
      <c r="A23" s="9"/>
      <c r="B23" s="127"/>
      <c r="C23" s="127"/>
      <c r="D23" s="127"/>
      <c r="E23" s="127"/>
      <c r="F23" s="127"/>
      <c r="G23" s="127"/>
      <c r="H23" s="30"/>
      <c r="J23" s="28"/>
      <c r="L23" s="41"/>
    </row>
    <row r="24" spans="1:12" ht="15" customHeight="1">
      <c r="A24" s="9"/>
      <c r="B24" s="44"/>
      <c r="C24" s="41"/>
      <c r="D24" s="59"/>
      <c r="E24" s="41"/>
      <c r="F24" s="41"/>
      <c r="G24" s="62"/>
      <c r="H24" s="33"/>
      <c r="I24" s="20"/>
      <c r="J24" s="32"/>
      <c r="L24" s="41"/>
    </row>
    <row r="25" spans="1:12" ht="15" customHeight="1">
      <c r="A25" s="9"/>
      <c r="B25" s="21"/>
      <c r="C25" s="41"/>
      <c r="D25" s="59"/>
      <c r="E25" s="41"/>
      <c r="F25" s="41"/>
      <c r="G25" s="47"/>
      <c r="H25" s="33"/>
      <c r="I25"/>
      <c r="J25" s="12"/>
    </row>
    <row r="26" spans="1:12" ht="15" customHeight="1">
      <c r="A26" s="9"/>
      <c r="B26" s="21"/>
      <c r="C26" s="41"/>
      <c r="D26" s="59"/>
      <c r="E26" s="63"/>
      <c r="F26" s="41"/>
      <c r="G26" s="47"/>
      <c r="H26" s="30"/>
      <c r="I26" s="20"/>
      <c r="J26" s="28"/>
    </row>
    <row r="27" spans="1:12" ht="15" customHeight="1">
      <c r="A27" s="9"/>
      <c r="B27" s="21"/>
      <c r="C27" s="41"/>
      <c r="D27" s="59"/>
      <c r="E27" s="41"/>
      <c r="F27" s="41"/>
      <c r="G27" s="47"/>
      <c r="H27" s="30"/>
      <c r="J27" s="32"/>
    </row>
    <row r="28" spans="1:12" ht="15" customHeight="1">
      <c r="A28" s="9"/>
      <c r="B28" s="21"/>
      <c r="C28" s="41"/>
      <c r="D28" s="59"/>
      <c r="E28" s="63"/>
      <c r="F28" s="41"/>
      <c r="G28" s="47"/>
      <c r="H28" s="33"/>
      <c r="I28" s="20"/>
      <c r="J28" s="12"/>
      <c r="L28" s="54"/>
    </row>
    <row r="29" spans="1:12" ht="15" customHeight="1">
      <c r="A29" s="9"/>
      <c r="B29" s="41"/>
      <c r="C29" s="41"/>
      <c r="D29" s="31"/>
      <c r="E29" s="41"/>
      <c r="F29" s="41"/>
      <c r="G29" s="41"/>
      <c r="H29" s="37"/>
      <c r="I29"/>
      <c r="J29" s="28"/>
    </row>
    <row r="30" spans="1:12" ht="15" customHeight="1">
      <c r="A30" s="9"/>
      <c r="B30" s="44"/>
      <c r="C30" s="41"/>
      <c r="D30" s="59"/>
      <c r="E30" s="61"/>
      <c r="F30" s="34"/>
      <c r="G30" s="64"/>
      <c r="H30" s="30"/>
      <c r="I30" s="20"/>
      <c r="J30" s="32"/>
    </row>
    <row r="31" spans="1:12" ht="15" customHeight="1">
      <c r="A31" s="11"/>
      <c r="B31" s="60"/>
      <c r="C31" s="36"/>
      <c r="D31" s="59"/>
      <c r="E31" s="65"/>
      <c r="F31" s="34"/>
      <c r="G31" s="47"/>
      <c r="H31" s="30"/>
      <c r="I31" s="20"/>
      <c r="J31" s="12"/>
    </row>
    <row r="32" spans="1:12" ht="15" customHeight="1">
      <c r="A32" s="11"/>
      <c r="B32" s="41"/>
      <c r="C32" s="36"/>
      <c r="D32" s="59"/>
      <c r="E32" s="66"/>
      <c r="F32" s="34"/>
      <c r="G32" s="47"/>
      <c r="H32" s="30"/>
      <c r="J32" s="16"/>
    </row>
    <row r="33" spans="1:10" ht="15" customHeight="1">
      <c r="A33" s="11"/>
      <c r="B33" s="41"/>
      <c r="C33" s="36"/>
      <c r="D33" s="59"/>
      <c r="E33" s="54"/>
      <c r="F33" s="34"/>
      <c r="G33" s="47"/>
      <c r="H33" s="12"/>
      <c r="I33" s="20"/>
      <c r="J33" s="32"/>
    </row>
    <row r="34" spans="1:10" ht="15" customHeight="1">
      <c r="A34" s="11"/>
      <c r="B34" s="60"/>
      <c r="C34" s="41"/>
      <c r="D34" s="31"/>
      <c r="E34" s="41"/>
      <c r="F34" s="41"/>
      <c r="G34" s="41"/>
      <c r="H34" s="12"/>
      <c r="I34" s="20"/>
      <c r="J34" s="12"/>
    </row>
    <row r="35" spans="1:10" ht="15" customHeight="1">
      <c r="A35" s="42"/>
      <c r="B35" s="44"/>
      <c r="C35" s="41"/>
      <c r="D35" s="59"/>
      <c r="E35" s="67"/>
      <c r="F35" s="45"/>
      <c r="G35" s="52"/>
      <c r="J35" s="12"/>
    </row>
    <row r="36" spans="1:10" ht="15" customHeight="1">
      <c r="A36" s="42"/>
      <c r="B36" s="60"/>
      <c r="C36" s="41"/>
      <c r="D36" s="31"/>
      <c r="E36" s="41"/>
      <c r="F36" s="41"/>
      <c r="G36" s="41"/>
      <c r="J36" s="12"/>
    </row>
    <row r="37" spans="1:10" ht="15" customHeight="1">
      <c r="A37" s="42"/>
      <c r="B37" s="41"/>
      <c r="C37" s="26"/>
      <c r="D37" s="59"/>
      <c r="E37" s="68"/>
      <c r="F37" s="34"/>
      <c r="G37" s="47"/>
    </row>
    <row r="38" spans="1:10" ht="15" customHeight="1">
      <c r="A38" s="42"/>
      <c r="B38" s="41"/>
      <c r="C38" s="41"/>
      <c r="D38" s="59"/>
      <c r="E38" s="46"/>
      <c r="F38" s="45"/>
      <c r="G38" s="47"/>
      <c r="I38" s="10"/>
      <c r="J38" s="42"/>
    </row>
    <row r="39" spans="1:10" ht="15" customHeight="1">
      <c r="A39" s="42"/>
      <c r="B39" s="60"/>
      <c r="C39" s="41"/>
      <c r="D39" s="59"/>
      <c r="E39" s="41"/>
      <c r="F39" s="41"/>
      <c r="G39" s="41"/>
      <c r="I39" s="129"/>
      <c r="J39" s="42"/>
    </row>
    <row r="40" spans="1:10" ht="15" customHeight="1">
      <c r="A40" s="42"/>
      <c r="B40" s="41"/>
      <c r="C40" s="26"/>
      <c r="D40" s="59"/>
      <c r="E40" s="48"/>
      <c r="F40" s="34"/>
      <c r="G40" s="47"/>
      <c r="I40" s="129"/>
      <c r="J40" s="42"/>
    </row>
    <row r="41" spans="1:10" ht="15" customHeight="1">
      <c r="A41" s="4"/>
      <c r="B41" s="41"/>
      <c r="C41" s="26"/>
      <c r="D41" s="59"/>
      <c r="E41" s="69"/>
      <c r="F41" s="34"/>
      <c r="G41" s="47"/>
      <c r="I41" s="129"/>
      <c r="J41" s="42"/>
    </row>
    <row r="42" spans="1:10" ht="15" customHeight="1">
      <c r="A42" s="4"/>
      <c r="B42" s="41"/>
      <c r="C42" s="41"/>
      <c r="D42" s="59"/>
      <c r="E42" s="46"/>
      <c r="F42" s="45"/>
      <c r="G42" s="47"/>
      <c r="I42" s="129"/>
      <c r="J42" s="42"/>
    </row>
    <row r="43" spans="1:10" ht="15" customHeight="1">
      <c r="A43" s="4"/>
      <c r="B43" s="41"/>
      <c r="C43" s="41"/>
      <c r="D43" s="59"/>
      <c r="E43" s="67"/>
      <c r="F43" s="45"/>
      <c r="G43" s="52"/>
      <c r="I43" s="129"/>
      <c r="J43" s="4"/>
    </row>
    <row r="44" spans="1:10" ht="15" customHeight="1">
      <c r="B44" s="44"/>
      <c r="C44" s="41"/>
      <c r="D44" s="59"/>
      <c r="E44" s="61"/>
      <c r="F44" s="34"/>
      <c r="G44" s="64"/>
      <c r="I44" s="43"/>
      <c r="J44" s="4"/>
    </row>
    <row r="45" spans="1:10" ht="15" customHeight="1">
      <c r="B45" s="41"/>
      <c r="C45" s="26"/>
      <c r="D45" s="59"/>
      <c r="E45" s="48"/>
      <c r="F45" s="34"/>
      <c r="G45" s="47"/>
      <c r="I45" s="43"/>
      <c r="J45" s="4"/>
    </row>
    <row r="46" spans="1:10" ht="15" customHeight="1">
      <c r="B46" s="41"/>
      <c r="C46" s="26"/>
      <c r="D46" s="59"/>
      <c r="E46" s="48"/>
      <c r="F46" s="34"/>
      <c r="G46" s="47"/>
      <c r="I46" s="56"/>
    </row>
    <row r="47" spans="1:10" ht="15" customHeight="1">
      <c r="B47" s="41"/>
      <c r="C47" s="26"/>
      <c r="D47" s="59"/>
      <c r="E47" s="70"/>
      <c r="F47" s="34"/>
      <c r="G47" s="71"/>
    </row>
    <row r="48" spans="1:10" ht="15" customHeight="1">
      <c r="B48" s="41"/>
      <c r="C48" s="41"/>
      <c r="D48" s="41"/>
      <c r="E48" s="41"/>
      <c r="F48" s="41"/>
      <c r="G48" s="41"/>
      <c r="I48" s="127"/>
    </row>
    <row r="49" spans="4:9" ht="15" customHeight="1">
      <c r="I49" s="127"/>
    </row>
    <row r="52" spans="4:9" ht="15" customHeight="1">
      <c r="D52" s="51"/>
    </row>
    <row r="53" spans="4:9" ht="15" customHeight="1">
      <c r="D53" s="51"/>
    </row>
    <row r="68" spans="2:2" ht="15" customHeight="1">
      <c r="B68" s="9"/>
    </row>
    <row r="69" spans="2:2" ht="15" customHeight="1">
      <c r="B69" s="9"/>
    </row>
    <row r="70" spans="2:2" ht="15" customHeight="1">
      <c r="B70" s="9"/>
    </row>
    <row r="71" spans="2:2" ht="15" customHeight="1">
      <c r="B71" s="11"/>
    </row>
    <row r="72" spans="2:2" ht="15" customHeight="1">
      <c r="B72" s="11"/>
    </row>
    <row r="73" spans="2:2" ht="15" customHeight="1">
      <c r="B73" s="11"/>
    </row>
    <row r="74" spans="2:2" ht="15" customHeight="1">
      <c r="B74" s="11"/>
    </row>
    <row r="75" spans="2:2" ht="15" customHeight="1">
      <c r="B75" s="42"/>
    </row>
    <row r="76" spans="2:2" ht="15" customHeight="1">
      <c r="B76" s="42"/>
    </row>
    <row r="77" spans="2:2" ht="15" customHeight="1">
      <c r="B77" s="42"/>
    </row>
    <row r="78" spans="2:2" ht="15" customHeight="1">
      <c r="B78" s="42"/>
    </row>
    <row r="79" spans="2:2" ht="15" customHeight="1">
      <c r="B79" s="42"/>
    </row>
    <row r="80" spans="2:2" ht="15" customHeight="1">
      <c r="B80" s="42"/>
    </row>
    <row r="81" spans="2:2" ht="15" customHeight="1">
      <c r="B81" s="4"/>
    </row>
    <row r="82" spans="2:2" ht="15" customHeight="1">
      <c r="B82" s="4"/>
    </row>
    <row r="83" spans="2:2" ht="15" customHeight="1">
      <c r="B83" s="4"/>
    </row>
  </sheetData>
  <sheetProtection password="E0B2" sheet="1" selectLockedCells="1"/>
  <mergeCells count="4">
    <mergeCell ref="I39:I43"/>
    <mergeCell ref="I48:I49"/>
    <mergeCell ref="B21:G21"/>
    <mergeCell ref="B22:G23"/>
  </mergeCells>
  <printOptions horizontalCentered="1"/>
  <pageMargins left="0" right="0" top="0.5" bottom="0.5" header="0.3" footer="0.3"/>
  <pageSetup firstPageNumber="0" orientation="portrait" r:id="rId1"/>
  <drawing r:id="rId2"/>
  <legacyDrawing r:id="rId3"/>
  <oleObjects>
    <oleObject progId="Equation.3" shapeId="7341" r:id="rId4"/>
    <oleObject progId="Equation.3" shapeId="7342" r:id="rId5"/>
    <oleObject progId="Equation.3" shapeId="7343" r:id="rId6"/>
    <oleObject progId="Equation.3" shapeId="7344" r:id="rId7"/>
  </oleObjects>
</worksheet>
</file>

<file path=xl/worksheets/sheet4.xml><?xml version="1.0" encoding="utf-8"?>
<worksheet xmlns="http://schemas.openxmlformats.org/spreadsheetml/2006/main" xmlns:r="http://schemas.openxmlformats.org/officeDocument/2006/relationships">
  <dimension ref="B2:G128"/>
  <sheetViews>
    <sheetView showGridLines="0" workbookViewId="0">
      <selection activeCell="B2" sqref="B2:B3"/>
    </sheetView>
  </sheetViews>
  <sheetFormatPr defaultRowHeight="15"/>
  <cols>
    <col min="1" max="1" width="2.85546875" customWidth="1"/>
    <col min="2" max="2" width="11.5703125" customWidth="1"/>
    <col min="3" max="3" width="12.5703125" bestFit="1" customWidth="1"/>
    <col min="4" max="4" width="9.85546875" customWidth="1"/>
    <col min="5" max="5" width="15.5703125" bestFit="1" customWidth="1"/>
    <col min="6" max="6" width="11" bestFit="1" customWidth="1"/>
    <col min="7" max="7" width="15.42578125" bestFit="1" customWidth="1"/>
  </cols>
  <sheetData>
    <row r="2" spans="2:7">
      <c r="B2" s="131" t="s">
        <v>112</v>
      </c>
      <c r="C2" s="131" t="s">
        <v>114</v>
      </c>
      <c r="D2" s="131" t="s">
        <v>115</v>
      </c>
      <c r="E2" s="130" t="s">
        <v>117</v>
      </c>
      <c r="F2" s="130"/>
      <c r="G2" s="130"/>
    </row>
    <row r="3" spans="2:7" ht="44.25" customHeight="1">
      <c r="B3" s="132"/>
      <c r="C3" s="132"/>
      <c r="D3" s="132"/>
      <c r="E3" s="83" t="s">
        <v>118</v>
      </c>
      <c r="F3" s="83" t="s">
        <v>120</v>
      </c>
      <c r="G3" s="83" t="s">
        <v>121</v>
      </c>
    </row>
    <row r="4" spans="2:7">
      <c r="B4" s="84" t="s">
        <v>113</v>
      </c>
      <c r="C4" s="84" t="s">
        <v>128</v>
      </c>
      <c r="D4" s="84" t="s">
        <v>116</v>
      </c>
      <c r="E4" s="84" t="s">
        <v>119</v>
      </c>
      <c r="F4" s="84" t="s">
        <v>119</v>
      </c>
      <c r="G4" s="84" t="s">
        <v>122</v>
      </c>
    </row>
    <row r="5" spans="2:7">
      <c r="B5" s="81" t="s">
        <v>123</v>
      </c>
      <c r="C5" s="81">
        <v>134</v>
      </c>
      <c r="D5" s="81">
        <v>142</v>
      </c>
      <c r="E5" s="81">
        <v>102</v>
      </c>
      <c r="F5" s="81">
        <v>1017</v>
      </c>
      <c r="G5" s="81">
        <v>1119</v>
      </c>
    </row>
    <row r="6" spans="2:7">
      <c r="B6" s="81" t="s">
        <v>124</v>
      </c>
      <c r="C6" s="81">
        <v>162</v>
      </c>
      <c r="D6" s="81">
        <v>73.900000000000006</v>
      </c>
      <c r="E6" s="81">
        <v>129</v>
      </c>
      <c r="F6" s="81">
        <v>1001</v>
      </c>
      <c r="G6" s="81">
        <v>1130</v>
      </c>
    </row>
    <row r="7" spans="2:7">
      <c r="B7" s="81" t="s">
        <v>125</v>
      </c>
      <c r="C7" s="81">
        <v>179</v>
      </c>
      <c r="D7" s="81">
        <v>51.3</v>
      </c>
      <c r="E7" s="81">
        <v>147</v>
      </c>
      <c r="F7" s="81">
        <v>990</v>
      </c>
      <c r="G7" s="81">
        <v>1137</v>
      </c>
    </row>
    <row r="8" spans="2:7">
      <c r="B8" s="81" t="s">
        <v>126</v>
      </c>
      <c r="C8" s="81">
        <v>192</v>
      </c>
      <c r="D8" s="81">
        <v>39.4</v>
      </c>
      <c r="E8" s="81">
        <v>160</v>
      </c>
      <c r="F8" s="81">
        <v>982</v>
      </c>
      <c r="G8" s="81">
        <v>1142</v>
      </c>
    </row>
    <row r="9" spans="2:7">
      <c r="B9" s="81" t="s">
        <v>127</v>
      </c>
      <c r="C9" s="81">
        <v>203</v>
      </c>
      <c r="D9" s="81">
        <v>31.8</v>
      </c>
      <c r="E9" s="81">
        <v>171</v>
      </c>
      <c r="F9" s="81">
        <v>976</v>
      </c>
      <c r="G9" s="81">
        <v>1147</v>
      </c>
    </row>
    <row r="10" spans="2:7">
      <c r="B10" s="82">
        <v>0</v>
      </c>
      <c r="C10" s="82">
        <v>212</v>
      </c>
      <c r="D10" s="82">
        <v>26.8</v>
      </c>
      <c r="E10" s="82">
        <v>180</v>
      </c>
      <c r="F10" s="82">
        <v>970</v>
      </c>
      <c r="G10" s="82">
        <v>1150</v>
      </c>
    </row>
    <row r="11" spans="2:7">
      <c r="B11" s="81">
        <v>1</v>
      </c>
      <c r="C11" s="81">
        <v>215</v>
      </c>
      <c r="D11" s="81">
        <v>25.2</v>
      </c>
      <c r="E11" s="81">
        <v>183</v>
      </c>
      <c r="F11" s="81">
        <v>968</v>
      </c>
      <c r="G11" s="81">
        <v>1151</v>
      </c>
    </row>
    <row r="12" spans="2:7">
      <c r="B12" s="81">
        <v>2</v>
      </c>
      <c r="C12" s="81">
        <v>219</v>
      </c>
      <c r="D12" s="81">
        <v>23.5</v>
      </c>
      <c r="E12" s="81">
        <v>187</v>
      </c>
      <c r="F12" s="81">
        <v>966</v>
      </c>
      <c r="G12" s="81">
        <v>1153</v>
      </c>
    </row>
    <row r="13" spans="2:7">
      <c r="B13" s="81">
        <v>3</v>
      </c>
      <c r="C13" s="81">
        <v>222</v>
      </c>
      <c r="D13" s="81">
        <v>22.3</v>
      </c>
      <c r="E13" s="81">
        <v>190</v>
      </c>
      <c r="F13" s="81">
        <v>964</v>
      </c>
      <c r="G13" s="81">
        <v>1154</v>
      </c>
    </row>
    <row r="14" spans="2:7">
      <c r="B14" s="81">
        <v>4</v>
      </c>
      <c r="C14" s="81">
        <v>224</v>
      </c>
      <c r="D14" s="81">
        <v>21.4</v>
      </c>
      <c r="E14" s="81">
        <v>192</v>
      </c>
      <c r="F14" s="81">
        <v>962</v>
      </c>
      <c r="G14" s="81">
        <v>1154</v>
      </c>
    </row>
    <row r="15" spans="2:7">
      <c r="B15" s="81">
        <v>5</v>
      </c>
      <c r="C15" s="81">
        <v>227</v>
      </c>
      <c r="D15" s="81">
        <v>20.100000000000001</v>
      </c>
      <c r="E15" s="81">
        <v>195</v>
      </c>
      <c r="F15" s="81">
        <v>960</v>
      </c>
      <c r="G15" s="81">
        <v>1155</v>
      </c>
    </row>
    <row r="16" spans="2:7">
      <c r="B16" s="81">
        <v>6</v>
      </c>
      <c r="C16" s="81">
        <v>230</v>
      </c>
      <c r="D16" s="81">
        <v>19.399999999999999</v>
      </c>
      <c r="E16" s="81">
        <v>198</v>
      </c>
      <c r="F16" s="81">
        <v>959</v>
      </c>
      <c r="G16" s="81">
        <v>1157</v>
      </c>
    </row>
    <row r="17" spans="2:7">
      <c r="B17" s="81">
        <v>7</v>
      </c>
      <c r="C17" s="81">
        <v>232</v>
      </c>
      <c r="D17" s="81">
        <v>18.7</v>
      </c>
      <c r="E17" s="81">
        <v>200</v>
      </c>
      <c r="F17" s="81">
        <v>957</v>
      </c>
      <c r="G17" s="81">
        <v>1157</v>
      </c>
    </row>
    <row r="18" spans="2:7">
      <c r="B18" s="81">
        <v>8</v>
      </c>
      <c r="C18" s="81">
        <v>233</v>
      </c>
      <c r="D18" s="81">
        <v>18.399999999999999</v>
      </c>
      <c r="E18" s="81">
        <v>201</v>
      </c>
      <c r="F18" s="81">
        <v>956</v>
      </c>
      <c r="G18" s="81">
        <v>1157</v>
      </c>
    </row>
    <row r="19" spans="2:7">
      <c r="B19" s="81">
        <v>9</v>
      </c>
      <c r="C19" s="81">
        <v>237</v>
      </c>
      <c r="D19" s="81">
        <v>17.100000000000001</v>
      </c>
      <c r="E19" s="81">
        <v>205</v>
      </c>
      <c r="F19" s="81">
        <v>954</v>
      </c>
      <c r="G19" s="81">
        <v>1159</v>
      </c>
    </row>
    <row r="20" spans="2:7">
      <c r="B20" s="81">
        <v>10</v>
      </c>
      <c r="C20" s="81">
        <v>239</v>
      </c>
      <c r="D20" s="81">
        <v>16.5</v>
      </c>
      <c r="E20" s="81">
        <v>207</v>
      </c>
      <c r="F20" s="81">
        <v>953</v>
      </c>
      <c r="G20" s="81">
        <v>1160</v>
      </c>
    </row>
    <row r="21" spans="2:7">
      <c r="B21" s="81">
        <v>12</v>
      </c>
      <c r="C21" s="81">
        <v>244</v>
      </c>
      <c r="D21" s="81">
        <v>15.3</v>
      </c>
      <c r="E21" s="81">
        <v>212</v>
      </c>
      <c r="F21" s="81">
        <v>949</v>
      </c>
      <c r="G21" s="81">
        <v>1161</v>
      </c>
    </row>
    <row r="22" spans="2:7">
      <c r="B22" s="81">
        <v>14</v>
      </c>
      <c r="C22" s="81">
        <v>248</v>
      </c>
      <c r="D22" s="81">
        <v>14.3</v>
      </c>
      <c r="E22" s="81">
        <v>216</v>
      </c>
      <c r="F22" s="81">
        <v>947</v>
      </c>
      <c r="G22" s="81">
        <v>1163</v>
      </c>
    </row>
    <row r="23" spans="2:7">
      <c r="B23" s="81">
        <v>16</v>
      </c>
      <c r="C23" s="81">
        <v>252</v>
      </c>
      <c r="D23" s="81">
        <v>13.4</v>
      </c>
      <c r="E23" s="81">
        <v>220</v>
      </c>
      <c r="F23" s="81">
        <v>944</v>
      </c>
      <c r="G23" s="81">
        <v>1164</v>
      </c>
    </row>
    <row r="24" spans="2:7">
      <c r="B24" s="81">
        <v>18</v>
      </c>
      <c r="C24" s="81">
        <v>256</v>
      </c>
      <c r="D24" s="81">
        <v>12.6</v>
      </c>
      <c r="E24" s="81">
        <v>224</v>
      </c>
      <c r="F24" s="81">
        <v>941</v>
      </c>
      <c r="G24" s="81">
        <v>1165</v>
      </c>
    </row>
    <row r="25" spans="2:7">
      <c r="B25" s="81">
        <v>20</v>
      </c>
      <c r="C25" s="81">
        <v>259</v>
      </c>
      <c r="D25" s="81">
        <v>11.9</v>
      </c>
      <c r="E25" s="81">
        <v>227</v>
      </c>
      <c r="F25" s="81">
        <v>939</v>
      </c>
      <c r="G25" s="81">
        <v>1166</v>
      </c>
    </row>
    <row r="26" spans="2:7">
      <c r="B26" s="81">
        <v>22</v>
      </c>
      <c r="C26" s="81">
        <v>262</v>
      </c>
      <c r="D26" s="81">
        <v>11.3</v>
      </c>
      <c r="E26" s="81">
        <v>230</v>
      </c>
      <c r="F26" s="81">
        <v>937</v>
      </c>
      <c r="G26" s="81">
        <v>1167</v>
      </c>
    </row>
    <row r="27" spans="2:7">
      <c r="B27" s="81">
        <v>24</v>
      </c>
      <c r="C27" s="81">
        <v>265</v>
      </c>
      <c r="D27" s="81">
        <v>10.8</v>
      </c>
      <c r="E27" s="81">
        <v>233</v>
      </c>
      <c r="F27" s="81">
        <v>934</v>
      </c>
      <c r="G27" s="81">
        <v>1167</v>
      </c>
    </row>
    <row r="28" spans="2:7">
      <c r="B28" s="81">
        <v>26</v>
      </c>
      <c r="C28" s="81">
        <v>268</v>
      </c>
      <c r="D28" s="81">
        <v>10.3</v>
      </c>
      <c r="E28" s="81">
        <v>236</v>
      </c>
      <c r="F28" s="81">
        <v>933</v>
      </c>
      <c r="G28" s="81">
        <v>1169</v>
      </c>
    </row>
    <row r="29" spans="2:7">
      <c r="B29" s="81">
        <v>28</v>
      </c>
      <c r="C29" s="81">
        <v>271</v>
      </c>
      <c r="D29" s="81">
        <v>9.85</v>
      </c>
      <c r="E29" s="81">
        <v>239</v>
      </c>
      <c r="F29" s="81">
        <v>930</v>
      </c>
      <c r="G29" s="81">
        <v>1169</v>
      </c>
    </row>
    <row r="30" spans="2:7">
      <c r="B30" s="81">
        <v>30</v>
      </c>
      <c r="C30" s="81">
        <v>274</v>
      </c>
      <c r="D30" s="81">
        <v>9.4600000000000009</v>
      </c>
      <c r="E30" s="81">
        <v>243</v>
      </c>
      <c r="F30" s="81">
        <v>929</v>
      </c>
      <c r="G30" s="81">
        <v>1172</v>
      </c>
    </row>
    <row r="31" spans="2:7">
      <c r="B31" s="81">
        <v>32</v>
      </c>
      <c r="C31" s="81">
        <v>277</v>
      </c>
      <c r="D31" s="81">
        <v>9.1</v>
      </c>
      <c r="E31" s="81">
        <v>246</v>
      </c>
      <c r="F31" s="81">
        <v>927</v>
      </c>
      <c r="G31" s="81">
        <v>1173</v>
      </c>
    </row>
    <row r="32" spans="2:7">
      <c r="B32" s="81">
        <v>34</v>
      </c>
      <c r="C32" s="81">
        <v>279</v>
      </c>
      <c r="D32" s="81">
        <v>8.75</v>
      </c>
      <c r="E32" s="81">
        <v>248</v>
      </c>
      <c r="F32" s="81">
        <v>925</v>
      </c>
      <c r="G32" s="81">
        <v>1173</v>
      </c>
    </row>
    <row r="33" spans="2:7">
      <c r="B33" s="81">
        <v>36</v>
      </c>
      <c r="C33" s="81">
        <v>282</v>
      </c>
      <c r="D33" s="81">
        <v>8.42</v>
      </c>
      <c r="E33" s="81">
        <v>251</v>
      </c>
      <c r="F33" s="81">
        <v>923</v>
      </c>
      <c r="G33" s="81">
        <v>1174</v>
      </c>
    </row>
    <row r="34" spans="2:7">
      <c r="B34" s="81">
        <v>38</v>
      </c>
      <c r="C34" s="81">
        <v>284</v>
      </c>
      <c r="D34" s="81">
        <v>8.08</v>
      </c>
      <c r="E34" s="81">
        <v>253</v>
      </c>
      <c r="F34" s="81">
        <v>922</v>
      </c>
      <c r="G34" s="81">
        <v>1175</v>
      </c>
    </row>
    <row r="35" spans="2:7">
      <c r="B35" s="81">
        <v>40</v>
      </c>
      <c r="C35" s="81">
        <v>286</v>
      </c>
      <c r="D35" s="81">
        <v>7.82</v>
      </c>
      <c r="E35" s="81">
        <v>256</v>
      </c>
      <c r="F35" s="81">
        <v>920</v>
      </c>
      <c r="G35" s="81">
        <v>1176</v>
      </c>
    </row>
    <row r="36" spans="2:7">
      <c r="B36" s="81">
        <v>42</v>
      </c>
      <c r="C36" s="81">
        <v>289</v>
      </c>
      <c r="D36" s="81">
        <v>7.57</v>
      </c>
      <c r="E36" s="81">
        <v>258</v>
      </c>
      <c r="F36" s="81">
        <v>918</v>
      </c>
      <c r="G36" s="81">
        <v>1176</v>
      </c>
    </row>
    <row r="37" spans="2:7">
      <c r="B37" s="81">
        <v>44</v>
      </c>
      <c r="C37" s="81">
        <v>291</v>
      </c>
      <c r="D37" s="81">
        <v>7.31</v>
      </c>
      <c r="E37" s="81">
        <v>260</v>
      </c>
      <c r="F37" s="81">
        <v>917</v>
      </c>
      <c r="G37" s="81">
        <v>1177</v>
      </c>
    </row>
    <row r="38" spans="2:7">
      <c r="B38" s="81">
        <v>46</v>
      </c>
      <c r="C38" s="81">
        <v>293</v>
      </c>
      <c r="D38" s="81">
        <v>7.14</v>
      </c>
      <c r="E38" s="81">
        <v>262</v>
      </c>
      <c r="F38" s="81">
        <v>915</v>
      </c>
      <c r="G38" s="81">
        <v>1177</v>
      </c>
    </row>
    <row r="39" spans="2:7">
      <c r="B39" s="81">
        <v>48</v>
      </c>
      <c r="C39" s="81">
        <v>295</v>
      </c>
      <c r="D39" s="81">
        <v>6.94</v>
      </c>
      <c r="E39" s="81">
        <v>264</v>
      </c>
      <c r="F39" s="81">
        <v>914</v>
      </c>
      <c r="G39" s="81">
        <v>1178</v>
      </c>
    </row>
    <row r="40" spans="2:7">
      <c r="B40" s="81">
        <v>50</v>
      </c>
      <c r="C40" s="81">
        <v>298</v>
      </c>
      <c r="D40" s="81">
        <v>6.68</v>
      </c>
      <c r="E40" s="81">
        <v>267</v>
      </c>
      <c r="F40" s="81">
        <v>912</v>
      </c>
      <c r="G40" s="81">
        <v>1179</v>
      </c>
    </row>
    <row r="41" spans="2:7">
      <c r="B41" s="81">
        <v>55</v>
      </c>
      <c r="C41" s="81">
        <v>300</v>
      </c>
      <c r="D41" s="81">
        <v>6.27</v>
      </c>
      <c r="E41" s="81">
        <v>271</v>
      </c>
      <c r="F41" s="81">
        <v>909</v>
      </c>
      <c r="G41" s="81">
        <v>1180</v>
      </c>
    </row>
    <row r="42" spans="2:7">
      <c r="B42" s="81">
        <v>60</v>
      </c>
      <c r="C42" s="81">
        <v>307</v>
      </c>
      <c r="D42" s="81">
        <v>5.84</v>
      </c>
      <c r="E42" s="81">
        <v>277</v>
      </c>
      <c r="F42" s="81">
        <v>906</v>
      </c>
      <c r="G42" s="81">
        <v>1183</v>
      </c>
    </row>
    <row r="43" spans="2:7">
      <c r="B43" s="81">
        <v>65</v>
      </c>
      <c r="C43" s="81">
        <v>312</v>
      </c>
      <c r="D43" s="81">
        <v>5.49</v>
      </c>
      <c r="E43" s="81">
        <v>282</v>
      </c>
      <c r="F43" s="81">
        <v>901</v>
      </c>
      <c r="G43" s="81">
        <v>1183</v>
      </c>
    </row>
    <row r="44" spans="2:7">
      <c r="B44" s="81">
        <v>70</v>
      </c>
      <c r="C44" s="81">
        <v>316</v>
      </c>
      <c r="D44" s="81">
        <v>5.18</v>
      </c>
      <c r="E44" s="81">
        <v>286</v>
      </c>
      <c r="F44" s="81">
        <v>898</v>
      </c>
      <c r="G44" s="81">
        <v>1184</v>
      </c>
    </row>
    <row r="45" spans="2:7">
      <c r="B45" s="81">
        <v>75</v>
      </c>
      <c r="C45" s="81">
        <v>320</v>
      </c>
      <c r="D45" s="81">
        <v>4.91</v>
      </c>
      <c r="E45" s="81">
        <v>290</v>
      </c>
      <c r="F45" s="81">
        <v>895</v>
      </c>
      <c r="G45" s="81">
        <v>1185</v>
      </c>
    </row>
    <row r="46" spans="2:7">
      <c r="B46" s="81">
        <v>80</v>
      </c>
      <c r="C46" s="81">
        <v>324</v>
      </c>
      <c r="D46" s="81">
        <v>4.67</v>
      </c>
      <c r="E46" s="81">
        <v>294</v>
      </c>
      <c r="F46" s="81">
        <v>891</v>
      </c>
      <c r="G46" s="81">
        <v>1185</v>
      </c>
    </row>
    <row r="47" spans="2:7">
      <c r="B47" s="81">
        <v>85</v>
      </c>
      <c r="C47" s="81">
        <v>328</v>
      </c>
      <c r="D47" s="81">
        <v>4.4400000000000004</v>
      </c>
      <c r="E47" s="81">
        <v>298</v>
      </c>
      <c r="F47" s="81">
        <v>889</v>
      </c>
      <c r="G47" s="81">
        <v>1187</v>
      </c>
    </row>
    <row r="48" spans="2:7">
      <c r="B48" s="81">
        <v>90</v>
      </c>
      <c r="C48" s="81">
        <v>331</v>
      </c>
      <c r="D48" s="81">
        <v>4.24</v>
      </c>
      <c r="E48" s="81">
        <v>302</v>
      </c>
      <c r="F48" s="81">
        <v>886</v>
      </c>
      <c r="G48" s="81">
        <v>1188</v>
      </c>
    </row>
    <row r="49" spans="2:7">
      <c r="B49" s="81">
        <v>95</v>
      </c>
      <c r="C49" s="81">
        <v>335</v>
      </c>
      <c r="D49" s="81">
        <v>4.05</v>
      </c>
      <c r="E49" s="81">
        <v>305</v>
      </c>
      <c r="F49" s="81">
        <v>883</v>
      </c>
      <c r="G49" s="81">
        <v>1188</v>
      </c>
    </row>
    <row r="50" spans="2:7">
      <c r="B50" s="81">
        <v>100</v>
      </c>
      <c r="C50" s="81">
        <v>338</v>
      </c>
      <c r="D50" s="81">
        <v>3.89</v>
      </c>
      <c r="E50" s="81">
        <v>309</v>
      </c>
      <c r="F50" s="81">
        <v>880</v>
      </c>
      <c r="G50" s="81">
        <v>1189</v>
      </c>
    </row>
    <row r="51" spans="2:7">
      <c r="B51" s="81">
        <v>105</v>
      </c>
      <c r="C51" s="81">
        <v>341</v>
      </c>
      <c r="D51" s="81">
        <v>3.74</v>
      </c>
      <c r="E51" s="81">
        <v>312</v>
      </c>
      <c r="F51" s="81">
        <v>878</v>
      </c>
      <c r="G51" s="81">
        <v>1190</v>
      </c>
    </row>
    <row r="52" spans="2:7">
      <c r="B52" s="81">
        <v>110</v>
      </c>
      <c r="C52" s="81">
        <v>344</v>
      </c>
      <c r="D52" s="81">
        <v>3.59</v>
      </c>
      <c r="E52" s="81">
        <v>316</v>
      </c>
      <c r="F52" s="81">
        <v>875</v>
      </c>
      <c r="G52" s="81">
        <v>1191</v>
      </c>
    </row>
    <row r="53" spans="2:7">
      <c r="B53" s="81">
        <v>115</v>
      </c>
      <c r="C53" s="81">
        <v>347</v>
      </c>
      <c r="D53" s="81">
        <v>3.46</v>
      </c>
      <c r="E53" s="81">
        <v>319</v>
      </c>
      <c r="F53" s="81">
        <v>873</v>
      </c>
      <c r="G53" s="81">
        <v>1192</v>
      </c>
    </row>
    <row r="54" spans="2:7">
      <c r="B54" s="81">
        <v>120</v>
      </c>
      <c r="C54" s="81">
        <v>350</v>
      </c>
      <c r="D54" s="81">
        <v>3.34</v>
      </c>
      <c r="E54" s="81">
        <v>322</v>
      </c>
      <c r="F54" s="81">
        <v>871</v>
      </c>
      <c r="G54" s="81">
        <v>1193</v>
      </c>
    </row>
    <row r="55" spans="2:7">
      <c r="B55" s="81">
        <v>125</v>
      </c>
      <c r="C55" s="81">
        <v>353</v>
      </c>
      <c r="D55" s="81">
        <v>3.23</v>
      </c>
      <c r="E55" s="81">
        <v>325</v>
      </c>
      <c r="F55" s="81">
        <v>868</v>
      </c>
      <c r="G55" s="81">
        <v>1193</v>
      </c>
    </row>
    <row r="56" spans="2:7">
      <c r="B56" s="81">
        <v>130</v>
      </c>
      <c r="C56" s="81">
        <v>356</v>
      </c>
      <c r="D56" s="81">
        <v>3.12</v>
      </c>
      <c r="E56" s="81">
        <v>328</v>
      </c>
      <c r="F56" s="81">
        <v>866</v>
      </c>
      <c r="G56" s="81">
        <v>1194</v>
      </c>
    </row>
    <row r="57" spans="2:7">
      <c r="B57" s="81">
        <v>135</v>
      </c>
      <c r="C57" s="81">
        <v>358</v>
      </c>
      <c r="D57" s="81">
        <v>3.02</v>
      </c>
      <c r="E57" s="81">
        <v>330</v>
      </c>
      <c r="F57" s="81">
        <v>864</v>
      </c>
      <c r="G57" s="81">
        <v>1194</v>
      </c>
    </row>
    <row r="58" spans="2:7">
      <c r="B58" s="81">
        <v>140</v>
      </c>
      <c r="C58" s="81">
        <v>361</v>
      </c>
      <c r="D58" s="81">
        <v>2.92</v>
      </c>
      <c r="E58" s="81">
        <v>333</v>
      </c>
      <c r="F58" s="81">
        <v>861</v>
      </c>
      <c r="G58" s="81">
        <v>1194</v>
      </c>
    </row>
    <row r="59" spans="2:7">
      <c r="B59" s="81">
        <v>145</v>
      </c>
      <c r="C59" s="81">
        <v>363</v>
      </c>
      <c r="D59" s="81">
        <v>2.84</v>
      </c>
      <c r="E59" s="81">
        <v>336</v>
      </c>
      <c r="F59" s="81">
        <v>859</v>
      </c>
      <c r="G59" s="81">
        <v>1195</v>
      </c>
    </row>
    <row r="60" spans="2:7">
      <c r="B60" s="81">
        <v>150</v>
      </c>
      <c r="C60" s="81">
        <v>366</v>
      </c>
      <c r="D60" s="81">
        <v>2.74</v>
      </c>
      <c r="E60" s="81">
        <v>339</v>
      </c>
      <c r="F60" s="81">
        <v>857</v>
      </c>
      <c r="G60" s="81">
        <v>1196</v>
      </c>
    </row>
    <row r="61" spans="2:7">
      <c r="B61" s="81">
        <v>155</v>
      </c>
      <c r="C61" s="81">
        <v>368</v>
      </c>
      <c r="D61" s="81">
        <v>2.68</v>
      </c>
      <c r="E61" s="81">
        <v>341</v>
      </c>
      <c r="F61" s="81">
        <v>855</v>
      </c>
      <c r="G61" s="81">
        <v>1196</v>
      </c>
    </row>
    <row r="62" spans="2:7">
      <c r="B62" s="81">
        <v>160</v>
      </c>
      <c r="C62" s="81">
        <v>371</v>
      </c>
      <c r="D62" s="81">
        <v>2.6</v>
      </c>
      <c r="E62" s="81">
        <v>344</v>
      </c>
      <c r="F62" s="81">
        <v>853</v>
      </c>
      <c r="G62" s="81">
        <v>1197</v>
      </c>
    </row>
    <row r="63" spans="2:7">
      <c r="B63" s="81">
        <v>165</v>
      </c>
      <c r="C63" s="81">
        <v>373</v>
      </c>
      <c r="D63" s="81">
        <v>2.54</v>
      </c>
      <c r="E63" s="81">
        <v>346</v>
      </c>
      <c r="F63" s="81">
        <v>851</v>
      </c>
      <c r="G63" s="81">
        <v>1197</v>
      </c>
    </row>
    <row r="64" spans="2:7">
      <c r="B64" s="81">
        <v>170</v>
      </c>
      <c r="C64" s="81">
        <v>375</v>
      </c>
      <c r="D64" s="81">
        <v>2.4700000000000002</v>
      </c>
      <c r="E64" s="81">
        <v>348</v>
      </c>
      <c r="F64" s="81">
        <v>849</v>
      </c>
      <c r="G64" s="81">
        <v>1197</v>
      </c>
    </row>
    <row r="65" spans="2:7">
      <c r="B65" s="81">
        <v>175</v>
      </c>
      <c r="C65" s="81">
        <v>377</v>
      </c>
      <c r="D65" s="81">
        <v>2.41</v>
      </c>
      <c r="E65" s="81">
        <v>351</v>
      </c>
      <c r="F65" s="81">
        <v>847</v>
      </c>
      <c r="G65" s="81">
        <v>1198</v>
      </c>
    </row>
    <row r="66" spans="2:7">
      <c r="B66" s="81">
        <v>180</v>
      </c>
      <c r="C66" s="81">
        <v>380</v>
      </c>
      <c r="D66" s="81">
        <v>2.31</v>
      </c>
      <c r="E66" s="81">
        <v>353</v>
      </c>
      <c r="F66" s="81">
        <v>845</v>
      </c>
      <c r="G66" s="81">
        <v>1198</v>
      </c>
    </row>
    <row r="67" spans="2:7">
      <c r="B67" s="81">
        <v>185</v>
      </c>
      <c r="C67" s="81">
        <v>382</v>
      </c>
      <c r="D67" s="81">
        <v>2.29</v>
      </c>
      <c r="E67" s="81">
        <v>355</v>
      </c>
      <c r="F67" s="81">
        <v>843</v>
      </c>
      <c r="G67" s="81">
        <v>1198</v>
      </c>
    </row>
    <row r="68" spans="2:7">
      <c r="B68" s="81">
        <v>190</v>
      </c>
      <c r="C68" s="81">
        <v>384</v>
      </c>
      <c r="D68" s="81">
        <v>2.2400000000000002</v>
      </c>
      <c r="E68" s="81">
        <v>358</v>
      </c>
      <c r="F68" s="81">
        <v>841</v>
      </c>
      <c r="G68" s="81">
        <v>1199</v>
      </c>
    </row>
    <row r="69" spans="2:7">
      <c r="B69" s="81">
        <v>195</v>
      </c>
      <c r="C69" s="81">
        <v>386</v>
      </c>
      <c r="D69" s="81">
        <v>2.19</v>
      </c>
      <c r="E69" s="81">
        <v>360</v>
      </c>
      <c r="F69" s="81">
        <v>839</v>
      </c>
      <c r="G69" s="81">
        <v>1199</v>
      </c>
    </row>
    <row r="70" spans="2:7">
      <c r="B70" s="81">
        <v>200</v>
      </c>
      <c r="C70" s="81">
        <v>388</v>
      </c>
      <c r="D70" s="81">
        <v>2.14</v>
      </c>
      <c r="E70" s="81">
        <v>362</v>
      </c>
      <c r="F70" s="81">
        <v>837</v>
      </c>
      <c r="G70" s="81">
        <v>1199</v>
      </c>
    </row>
    <row r="71" spans="2:7">
      <c r="B71" s="81">
        <v>205</v>
      </c>
      <c r="C71" s="81">
        <v>390</v>
      </c>
      <c r="D71" s="81">
        <v>2.09</v>
      </c>
      <c r="E71" s="81">
        <v>364</v>
      </c>
      <c r="F71" s="81">
        <v>836</v>
      </c>
      <c r="G71" s="81">
        <v>1200</v>
      </c>
    </row>
    <row r="72" spans="2:7">
      <c r="B72" s="81">
        <v>210</v>
      </c>
      <c r="C72" s="81">
        <v>392</v>
      </c>
      <c r="D72" s="81">
        <v>2.0499999999999998</v>
      </c>
      <c r="E72" s="81">
        <v>366</v>
      </c>
      <c r="F72" s="81">
        <v>834</v>
      </c>
      <c r="G72" s="81">
        <v>1200</v>
      </c>
    </row>
    <row r="73" spans="2:7">
      <c r="B73" s="81">
        <v>215</v>
      </c>
      <c r="C73" s="81">
        <v>394</v>
      </c>
      <c r="D73" s="81">
        <v>2</v>
      </c>
      <c r="E73" s="81">
        <v>368</v>
      </c>
      <c r="F73" s="81">
        <v>832</v>
      </c>
      <c r="G73" s="81">
        <v>1200</v>
      </c>
    </row>
    <row r="74" spans="2:7">
      <c r="B74" s="81">
        <v>220</v>
      </c>
      <c r="C74" s="81">
        <v>396</v>
      </c>
      <c r="D74" s="81">
        <v>1.96</v>
      </c>
      <c r="E74" s="81">
        <v>370</v>
      </c>
      <c r="F74" s="81">
        <v>830</v>
      </c>
      <c r="G74" s="81">
        <v>1200</v>
      </c>
    </row>
    <row r="75" spans="2:7">
      <c r="B75" s="81">
        <v>225</v>
      </c>
      <c r="C75" s="81">
        <v>397</v>
      </c>
      <c r="D75" s="81">
        <v>1.92</v>
      </c>
      <c r="E75" s="81">
        <v>372</v>
      </c>
      <c r="F75" s="81">
        <v>828</v>
      </c>
      <c r="G75" s="81">
        <v>1200</v>
      </c>
    </row>
    <row r="76" spans="2:7">
      <c r="B76" s="81">
        <v>230</v>
      </c>
      <c r="C76" s="81">
        <v>399</v>
      </c>
      <c r="D76" s="81">
        <v>1.89</v>
      </c>
      <c r="E76" s="81">
        <v>374</v>
      </c>
      <c r="F76" s="81">
        <v>827</v>
      </c>
      <c r="G76" s="81">
        <v>1201</v>
      </c>
    </row>
    <row r="77" spans="2:7">
      <c r="B77" s="81">
        <v>235</v>
      </c>
      <c r="C77" s="81">
        <v>401</v>
      </c>
      <c r="D77" s="81">
        <v>1.85</v>
      </c>
      <c r="E77" s="81">
        <v>376</v>
      </c>
      <c r="F77" s="81">
        <v>825</v>
      </c>
      <c r="G77" s="81">
        <v>1201</v>
      </c>
    </row>
    <row r="78" spans="2:7">
      <c r="B78" s="81">
        <v>240</v>
      </c>
      <c r="C78" s="81">
        <v>403</v>
      </c>
      <c r="D78" s="81">
        <v>1.81</v>
      </c>
      <c r="E78" s="81">
        <v>378</v>
      </c>
      <c r="F78" s="81">
        <v>823</v>
      </c>
      <c r="G78" s="81">
        <v>1201</v>
      </c>
    </row>
    <row r="79" spans="2:7">
      <c r="B79" s="81">
        <v>245</v>
      </c>
      <c r="C79" s="81">
        <v>404</v>
      </c>
      <c r="D79" s="81">
        <v>1.78</v>
      </c>
      <c r="E79" s="81">
        <v>380</v>
      </c>
      <c r="F79" s="81">
        <v>822</v>
      </c>
      <c r="G79" s="81">
        <v>1202</v>
      </c>
    </row>
    <row r="80" spans="2:7">
      <c r="B80" s="81">
        <v>250</v>
      </c>
      <c r="C80" s="81">
        <v>406</v>
      </c>
      <c r="D80" s="81">
        <v>1.75</v>
      </c>
      <c r="E80" s="81">
        <v>382</v>
      </c>
      <c r="F80" s="81">
        <v>820</v>
      </c>
      <c r="G80" s="81">
        <v>1202</v>
      </c>
    </row>
    <row r="81" spans="2:7">
      <c r="B81" s="81">
        <v>255</v>
      </c>
      <c r="C81" s="81">
        <v>408</v>
      </c>
      <c r="D81" s="81">
        <v>1.72</v>
      </c>
      <c r="E81" s="81">
        <v>383</v>
      </c>
      <c r="F81" s="81">
        <v>819</v>
      </c>
      <c r="G81" s="81">
        <v>1202</v>
      </c>
    </row>
    <row r="82" spans="2:7">
      <c r="B82" s="81">
        <v>260</v>
      </c>
      <c r="C82" s="81">
        <v>409</v>
      </c>
      <c r="D82" s="81">
        <v>1.69</v>
      </c>
      <c r="E82" s="81">
        <v>385</v>
      </c>
      <c r="F82" s="81">
        <v>817</v>
      </c>
      <c r="G82" s="81">
        <v>1202</v>
      </c>
    </row>
    <row r="83" spans="2:7">
      <c r="B83" s="81">
        <v>265</v>
      </c>
      <c r="C83" s="81">
        <v>411</v>
      </c>
      <c r="D83" s="81">
        <v>1.66</v>
      </c>
      <c r="E83" s="81">
        <v>387</v>
      </c>
      <c r="F83" s="81">
        <v>815</v>
      </c>
      <c r="G83" s="81">
        <v>1202</v>
      </c>
    </row>
    <row r="84" spans="2:7">
      <c r="B84" s="81">
        <v>270</v>
      </c>
      <c r="C84" s="81">
        <v>413</v>
      </c>
      <c r="D84" s="81">
        <v>1.63</v>
      </c>
      <c r="E84" s="81">
        <v>389</v>
      </c>
      <c r="F84" s="81">
        <v>814</v>
      </c>
      <c r="G84" s="81">
        <v>1203</v>
      </c>
    </row>
    <row r="85" spans="2:7">
      <c r="B85" s="81">
        <v>275</v>
      </c>
      <c r="C85" s="81">
        <v>414</v>
      </c>
      <c r="D85" s="81">
        <v>1.6</v>
      </c>
      <c r="E85" s="81">
        <v>391</v>
      </c>
      <c r="F85" s="81">
        <v>812</v>
      </c>
      <c r="G85" s="81">
        <v>1203</v>
      </c>
    </row>
    <row r="86" spans="2:7">
      <c r="B86" s="81">
        <v>280</v>
      </c>
      <c r="C86" s="81">
        <v>416</v>
      </c>
      <c r="D86" s="81">
        <v>1.57</v>
      </c>
      <c r="E86" s="81">
        <v>392</v>
      </c>
      <c r="F86" s="81">
        <v>811</v>
      </c>
      <c r="G86" s="81">
        <v>1203</v>
      </c>
    </row>
    <row r="87" spans="2:7">
      <c r="B87" s="81">
        <v>285</v>
      </c>
      <c r="C87" s="81">
        <v>417</v>
      </c>
      <c r="D87" s="81">
        <v>1.55</v>
      </c>
      <c r="E87" s="81">
        <v>394</v>
      </c>
      <c r="F87" s="81">
        <v>809</v>
      </c>
      <c r="G87" s="81">
        <v>1203</v>
      </c>
    </row>
    <row r="88" spans="2:7">
      <c r="B88" s="81">
        <v>290</v>
      </c>
      <c r="C88" s="81">
        <v>418</v>
      </c>
      <c r="D88" s="81">
        <v>1.53</v>
      </c>
      <c r="E88" s="81">
        <v>395</v>
      </c>
      <c r="F88" s="81">
        <v>808</v>
      </c>
      <c r="G88" s="81">
        <v>1203</v>
      </c>
    </row>
    <row r="89" spans="2:7">
      <c r="B89" s="81">
        <v>295</v>
      </c>
      <c r="C89" s="81">
        <v>420</v>
      </c>
      <c r="D89" s="81">
        <v>1.49</v>
      </c>
      <c r="E89" s="81">
        <v>397</v>
      </c>
      <c r="F89" s="81">
        <v>806</v>
      </c>
      <c r="G89" s="81">
        <v>1203</v>
      </c>
    </row>
    <row r="90" spans="2:7">
      <c r="B90" s="81">
        <v>300</v>
      </c>
      <c r="C90" s="81">
        <v>421</v>
      </c>
      <c r="D90" s="81">
        <v>1.47</v>
      </c>
      <c r="E90" s="81">
        <v>398</v>
      </c>
      <c r="F90" s="81">
        <v>805</v>
      </c>
      <c r="G90" s="81">
        <v>1203</v>
      </c>
    </row>
    <row r="91" spans="2:7">
      <c r="B91" s="81">
        <v>305</v>
      </c>
      <c r="C91" s="81">
        <v>423</v>
      </c>
      <c r="D91" s="81">
        <v>1.45</v>
      </c>
      <c r="E91" s="81">
        <v>400</v>
      </c>
      <c r="F91" s="81">
        <v>803</v>
      </c>
      <c r="G91" s="81">
        <v>1203</v>
      </c>
    </row>
    <row r="92" spans="2:7">
      <c r="B92" s="81">
        <v>310</v>
      </c>
      <c r="C92" s="81">
        <v>425</v>
      </c>
      <c r="D92" s="81">
        <v>1.43</v>
      </c>
      <c r="E92" s="81">
        <v>402</v>
      </c>
      <c r="F92" s="81">
        <v>802</v>
      </c>
      <c r="G92" s="81">
        <v>1204</v>
      </c>
    </row>
    <row r="93" spans="2:7">
      <c r="B93" s="81">
        <v>315</v>
      </c>
      <c r="C93" s="81">
        <v>426</v>
      </c>
      <c r="D93" s="81">
        <v>1.41</v>
      </c>
      <c r="E93" s="81">
        <v>404</v>
      </c>
      <c r="F93" s="81">
        <v>800</v>
      </c>
      <c r="G93" s="81">
        <v>1204</v>
      </c>
    </row>
    <row r="94" spans="2:7">
      <c r="B94" s="81">
        <v>320</v>
      </c>
      <c r="C94" s="81">
        <v>427</v>
      </c>
      <c r="D94" s="81">
        <v>1.38</v>
      </c>
      <c r="E94" s="81">
        <v>405</v>
      </c>
      <c r="F94" s="81">
        <v>799</v>
      </c>
      <c r="G94" s="81">
        <v>1204</v>
      </c>
    </row>
    <row r="95" spans="2:7">
      <c r="B95" s="81">
        <v>325</v>
      </c>
      <c r="C95" s="81">
        <v>429</v>
      </c>
      <c r="D95" s="81">
        <v>1.36</v>
      </c>
      <c r="E95" s="81">
        <v>407</v>
      </c>
      <c r="F95" s="81">
        <v>797</v>
      </c>
      <c r="G95" s="81">
        <v>1204</v>
      </c>
    </row>
    <row r="96" spans="2:7">
      <c r="B96" s="81">
        <v>330</v>
      </c>
      <c r="C96" s="81">
        <v>430</v>
      </c>
      <c r="D96" s="81">
        <v>1.34</v>
      </c>
      <c r="E96" s="81">
        <v>408</v>
      </c>
      <c r="F96" s="81">
        <v>796</v>
      </c>
      <c r="G96" s="81">
        <v>1204</v>
      </c>
    </row>
    <row r="97" spans="2:7">
      <c r="B97" s="81">
        <v>335</v>
      </c>
      <c r="C97" s="81">
        <v>432</v>
      </c>
      <c r="D97" s="81">
        <v>1.33</v>
      </c>
      <c r="E97" s="81">
        <v>410</v>
      </c>
      <c r="F97" s="81">
        <v>794</v>
      </c>
      <c r="G97" s="81">
        <v>1204</v>
      </c>
    </row>
    <row r="98" spans="2:7">
      <c r="B98" s="81">
        <v>340</v>
      </c>
      <c r="C98" s="81">
        <v>433</v>
      </c>
      <c r="D98" s="81">
        <v>1.31</v>
      </c>
      <c r="E98" s="81">
        <v>411</v>
      </c>
      <c r="F98" s="81">
        <v>793</v>
      </c>
      <c r="G98" s="81">
        <v>1204</v>
      </c>
    </row>
    <row r="99" spans="2:7">
      <c r="B99" s="81">
        <v>345</v>
      </c>
      <c r="C99" s="81">
        <v>434</v>
      </c>
      <c r="D99" s="81">
        <v>1.29</v>
      </c>
      <c r="E99" s="81">
        <v>413</v>
      </c>
      <c r="F99" s="81">
        <v>791</v>
      </c>
      <c r="G99" s="81">
        <v>1204</v>
      </c>
    </row>
    <row r="100" spans="2:7">
      <c r="B100" s="81">
        <v>350</v>
      </c>
      <c r="C100" s="81">
        <v>435</v>
      </c>
      <c r="D100" s="81">
        <v>1.28</v>
      </c>
      <c r="E100" s="81">
        <v>414</v>
      </c>
      <c r="F100" s="81">
        <v>790</v>
      </c>
      <c r="G100" s="81">
        <v>1204</v>
      </c>
    </row>
    <row r="101" spans="2:7">
      <c r="B101" s="81">
        <v>355</v>
      </c>
      <c r="C101" s="81">
        <v>437</v>
      </c>
      <c r="D101" s="81">
        <v>1.26</v>
      </c>
      <c r="E101" s="81">
        <v>416</v>
      </c>
      <c r="F101" s="81">
        <v>789</v>
      </c>
      <c r="G101" s="81">
        <v>1205</v>
      </c>
    </row>
    <row r="102" spans="2:7">
      <c r="B102" s="81">
        <v>360</v>
      </c>
      <c r="C102" s="81">
        <v>438</v>
      </c>
      <c r="D102" s="81">
        <v>1.24</v>
      </c>
      <c r="E102" s="81">
        <v>417</v>
      </c>
      <c r="F102" s="81">
        <v>788</v>
      </c>
      <c r="G102" s="81">
        <v>1205</v>
      </c>
    </row>
    <row r="103" spans="2:7">
      <c r="B103" s="81">
        <v>365</v>
      </c>
      <c r="C103" s="81">
        <v>440</v>
      </c>
      <c r="D103" s="81">
        <v>1.22</v>
      </c>
      <c r="E103" s="81">
        <v>419</v>
      </c>
      <c r="F103" s="81">
        <v>786</v>
      </c>
      <c r="G103" s="81">
        <v>1205</v>
      </c>
    </row>
    <row r="104" spans="2:7">
      <c r="B104" s="81">
        <v>370</v>
      </c>
      <c r="C104" s="81">
        <v>441</v>
      </c>
      <c r="D104" s="81">
        <v>1.2</v>
      </c>
      <c r="E104" s="81">
        <v>420</v>
      </c>
      <c r="F104" s="81">
        <v>785</v>
      </c>
      <c r="G104" s="81">
        <v>1205</v>
      </c>
    </row>
    <row r="105" spans="2:7">
      <c r="B105" s="81">
        <v>375</v>
      </c>
      <c r="C105" s="81">
        <v>442</v>
      </c>
      <c r="D105" s="81">
        <v>1.19</v>
      </c>
      <c r="E105" s="81">
        <v>421</v>
      </c>
      <c r="F105" s="81">
        <v>784</v>
      </c>
      <c r="G105" s="81">
        <v>1205</v>
      </c>
    </row>
    <row r="106" spans="2:7">
      <c r="B106" s="81">
        <v>380</v>
      </c>
      <c r="C106" s="81">
        <v>443</v>
      </c>
      <c r="D106" s="81">
        <v>1.18</v>
      </c>
      <c r="E106" s="81">
        <v>422</v>
      </c>
      <c r="F106" s="81">
        <v>783</v>
      </c>
      <c r="G106" s="81">
        <v>1205</v>
      </c>
    </row>
    <row r="107" spans="2:7">
      <c r="B107" s="81">
        <v>385</v>
      </c>
      <c r="C107" s="81">
        <v>445</v>
      </c>
      <c r="D107" s="81">
        <v>1.1599999999999999</v>
      </c>
      <c r="E107" s="81">
        <v>424</v>
      </c>
      <c r="F107" s="81">
        <v>781</v>
      </c>
      <c r="G107" s="81">
        <v>1205</v>
      </c>
    </row>
    <row r="108" spans="2:7">
      <c r="B108" s="81">
        <v>390</v>
      </c>
      <c r="C108" s="81">
        <v>446</v>
      </c>
      <c r="D108" s="81">
        <v>1.1399999999999999</v>
      </c>
      <c r="E108" s="81">
        <v>425</v>
      </c>
      <c r="F108" s="81">
        <v>780</v>
      </c>
      <c r="G108" s="81">
        <v>1205</v>
      </c>
    </row>
    <row r="109" spans="2:7">
      <c r="B109" s="81">
        <v>395</v>
      </c>
      <c r="C109" s="81">
        <v>447</v>
      </c>
      <c r="D109" s="81">
        <v>1.1299999999999999</v>
      </c>
      <c r="E109" s="81">
        <v>427</v>
      </c>
      <c r="F109" s="81">
        <v>778</v>
      </c>
      <c r="G109" s="81">
        <v>1205</v>
      </c>
    </row>
    <row r="110" spans="2:7">
      <c r="B110" s="81">
        <v>400</v>
      </c>
      <c r="C110" s="81">
        <v>448</v>
      </c>
      <c r="D110" s="81">
        <v>1.1200000000000001</v>
      </c>
      <c r="E110" s="81">
        <v>428</v>
      </c>
      <c r="F110" s="81">
        <v>777</v>
      </c>
      <c r="G110" s="81">
        <v>1205</v>
      </c>
    </row>
    <row r="111" spans="2:7">
      <c r="B111" s="81">
        <v>450</v>
      </c>
      <c r="C111" s="81">
        <v>460</v>
      </c>
      <c r="D111" s="81">
        <v>1</v>
      </c>
      <c r="E111" s="81">
        <v>439</v>
      </c>
      <c r="F111" s="81">
        <v>766</v>
      </c>
      <c r="G111" s="81">
        <v>1205</v>
      </c>
    </row>
    <row r="112" spans="2:7">
      <c r="B112" s="81">
        <v>500</v>
      </c>
      <c r="C112" s="81">
        <v>470</v>
      </c>
      <c r="D112" s="81">
        <v>0.89</v>
      </c>
      <c r="E112" s="81">
        <v>453</v>
      </c>
      <c r="F112" s="81">
        <v>751</v>
      </c>
      <c r="G112" s="81">
        <v>1204</v>
      </c>
    </row>
    <row r="113" spans="2:7">
      <c r="B113" s="81">
        <v>550</v>
      </c>
      <c r="C113" s="81">
        <v>479</v>
      </c>
      <c r="D113" s="81">
        <v>0.82</v>
      </c>
      <c r="E113" s="81">
        <v>464</v>
      </c>
      <c r="F113" s="81">
        <v>740</v>
      </c>
      <c r="G113" s="81">
        <v>1204</v>
      </c>
    </row>
    <row r="114" spans="2:7">
      <c r="B114" s="81">
        <v>600</v>
      </c>
      <c r="C114" s="81">
        <v>489</v>
      </c>
      <c r="D114" s="81">
        <v>0.74</v>
      </c>
      <c r="E114" s="81">
        <v>475</v>
      </c>
      <c r="F114" s="81">
        <v>728</v>
      </c>
      <c r="G114" s="81">
        <v>1203</v>
      </c>
    </row>
    <row r="115" spans="2:7">
      <c r="B115" s="81">
        <v>650</v>
      </c>
      <c r="C115" s="81">
        <v>497</v>
      </c>
      <c r="D115" s="81">
        <v>0.69</v>
      </c>
      <c r="E115" s="81">
        <v>483</v>
      </c>
      <c r="F115" s="81">
        <v>719</v>
      </c>
      <c r="G115" s="81">
        <v>1202</v>
      </c>
    </row>
    <row r="116" spans="2:7">
      <c r="B116" s="81">
        <v>700</v>
      </c>
      <c r="C116" s="81">
        <v>505</v>
      </c>
      <c r="D116" s="81">
        <v>0.64</v>
      </c>
      <c r="E116" s="81">
        <v>491</v>
      </c>
      <c r="F116" s="81">
        <v>710</v>
      </c>
      <c r="G116" s="81">
        <v>1201</v>
      </c>
    </row>
    <row r="117" spans="2:7">
      <c r="B117" s="81">
        <v>750</v>
      </c>
      <c r="C117" s="81">
        <v>513</v>
      </c>
      <c r="D117" s="81">
        <v>0.6</v>
      </c>
      <c r="E117" s="81">
        <v>504</v>
      </c>
      <c r="F117" s="81">
        <v>696</v>
      </c>
      <c r="G117" s="81">
        <v>1200</v>
      </c>
    </row>
    <row r="118" spans="2:7">
      <c r="B118" s="81">
        <v>800</v>
      </c>
      <c r="C118" s="81">
        <v>520</v>
      </c>
      <c r="D118" s="81">
        <v>0.56000000000000005</v>
      </c>
      <c r="E118" s="81">
        <v>512</v>
      </c>
      <c r="F118" s="81">
        <v>686</v>
      </c>
      <c r="G118" s="81">
        <v>1198</v>
      </c>
    </row>
    <row r="119" spans="2:7">
      <c r="B119" s="81">
        <v>900</v>
      </c>
      <c r="C119" s="81">
        <v>534</v>
      </c>
      <c r="D119" s="81">
        <v>0.49</v>
      </c>
      <c r="E119" s="81">
        <v>529</v>
      </c>
      <c r="F119" s="81">
        <v>666</v>
      </c>
      <c r="G119" s="81">
        <v>1195</v>
      </c>
    </row>
    <row r="120" spans="2:7">
      <c r="B120" s="81">
        <v>1000</v>
      </c>
      <c r="C120" s="81">
        <v>546</v>
      </c>
      <c r="D120" s="81">
        <v>0.44</v>
      </c>
      <c r="E120" s="81">
        <v>544</v>
      </c>
      <c r="F120" s="81">
        <v>647</v>
      </c>
      <c r="G120" s="81">
        <v>1191</v>
      </c>
    </row>
    <row r="121" spans="2:7">
      <c r="B121" s="81">
        <v>1250</v>
      </c>
      <c r="C121" s="81">
        <v>574</v>
      </c>
      <c r="D121" s="81">
        <v>0.34</v>
      </c>
      <c r="E121" s="81">
        <v>580</v>
      </c>
      <c r="F121" s="81">
        <v>600</v>
      </c>
      <c r="G121" s="81">
        <v>1180</v>
      </c>
    </row>
    <row r="122" spans="2:7">
      <c r="B122" s="81">
        <v>1500</v>
      </c>
      <c r="C122" s="81">
        <v>597</v>
      </c>
      <c r="D122" s="81">
        <v>0.23</v>
      </c>
      <c r="E122" s="81">
        <v>610</v>
      </c>
      <c r="F122" s="81">
        <v>557</v>
      </c>
      <c r="G122" s="81">
        <v>1167</v>
      </c>
    </row>
    <row r="123" spans="2:7">
      <c r="B123" s="81">
        <v>1750</v>
      </c>
      <c r="C123" s="81">
        <v>618</v>
      </c>
      <c r="D123" s="81">
        <v>0.22</v>
      </c>
      <c r="E123" s="81">
        <v>642</v>
      </c>
      <c r="F123" s="81">
        <v>509</v>
      </c>
      <c r="G123" s="81">
        <v>1151</v>
      </c>
    </row>
    <row r="124" spans="2:7">
      <c r="B124" s="81">
        <v>2000</v>
      </c>
      <c r="C124" s="81">
        <v>636</v>
      </c>
      <c r="D124" s="81">
        <v>0.19</v>
      </c>
      <c r="E124" s="81">
        <v>672</v>
      </c>
      <c r="F124" s="81">
        <v>462</v>
      </c>
      <c r="G124" s="81">
        <v>1134</v>
      </c>
    </row>
    <row r="125" spans="2:7">
      <c r="B125" s="81">
        <v>2250</v>
      </c>
      <c r="C125" s="81">
        <v>654</v>
      </c>
      <c r="D125" s="81">
        <v>0.16</v>
      </c>
      <c r="E125" s="81">
        <v>701</v>
      </c>
      <c r="F125" s="81">
        <v>413</v>
      </c>
      <c r="G125" s="81">
        <v>1114</v>
      </c>
    </row>
    <row r="126" spans="2:7">
      <c r="B126" s="81">
        <v>2500</v>
      </c>
      <c r="C126" s="81">
        <v>669</v>
      </c>
      <c r="D126" s="81">
        <v>0.13</v>
      </c>
      <c r="E126" s="81">
        <v>733</v>
      </c>
      <c r="F126" s="81">
        <v>358</v>
      </c>
      <c r="G126" s="81">
        <v>1091</v>
      </c>
    </row>
    <row r="127" spans="2:7">
      <c r="B127" s="81">
        <v>2750</v>
      </c>
      <c r="C127" s="81">
        <v>683</v>
      </c>
      <c r="D127" s="81">
        <v>0.11</v>
      </c>
      <c r="E127" s="81">
        <v>764</v>
      </c>
      <c r="F127" s="81">
        <v>295</v>
      </c>
      <c r="G127" s="81">
        <v>1059</v>
      </c>
    </row>
    <row r="128" spans="2:7">
      <c r="B128" s="81">
        <v>3000</v>
      </c>
      <c r="C128" s="81">
        <v>696</v>
      </c>
      <c r="D128" s="81">
        <v>0.08</v>
      </c>
      <c r="E128" s="81">
        <v>804</v>
      </c>
      <c r="F128" s="81">
        <v>213</v>
      </c>
      <c r="G128" s="81">
        <v>1017</v>
      </c>
    </row>
  </sheetData>
  <sheetProtection password="E0B2" sheet="1" selectLockedCells="1"/>
  <mergeCells count="4">
    <mergeCell ref="E2:G2"/>
    <mergeCell ref="B2:B3"/>
    <mergeCell ref="C2:C3"/>
    <mergeCell ref="D2: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Narrative1</vt:lpstr>
      <vt:lpstr>Calculation1</vt:lpstr>
      <vt:lpstr>Calculation2</vt:lpstr>
      <vt:lpstr>Steam Table</vt:lpstr>
      <vt:lpstr>Calculation1!Print_Area</vt:lpstr>
      <vt:lpstr>Calculation2!Print_Area</vt:lpstr>
      <vt:lpstr>Narrative1!Print_Area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Knapp, Nathan</dc:creator>
  <cp:lastModifiedBy>Windows User</cp:lastModifiedBy>
  <cp:lastPrinted>2010-11-15T01:38:41Z</cp:lastPrinted>
  <dcterms:created xsi:type="dcterms:W3CDTF">2009-11-10T21:29:30Z</dcterms:created>
  <dcterms:modified xsi:type="dcterms:W3CDTF">2010-11-15T01:39:50Z</dcterms:modified>
</cp:coreProperties>
</file>