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drawings/drawing6.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mohr\iac\4 User Directories\Josh Mutch\New Financial Analysis process\Updated AR templates\"/>
    </mc:Choice>
  </mc:AlternateContent>
  <bookViews>
    <workbookView xWindow="240" yWindow="90" windowWidth="17235" windowHeight="8250" activeTab="6"/>
  </bookViews>
  <sheets>
    <sheet name="Database Export" sheetId="4" r:id="rId1"/>
    <sheet name="Narrative" sheetId="3" r:id="rId2"/>
    <sheet name="Data Preparation - Blank" sheetId="7" r:id="rId3"/>
    <sheet name="Data Preparation - HTD" sheetId="8" r:id="rId4"/>
    <sheet name="Drive Motor Inventory" sheetId="5" r:id="rId5"/>
    <sheet name="Analysis" sheetId="2" r:id="rId6"/>
    <sheet name="Incentives" sheetId="11" r:id="rId7"/>
    <sheet name="Belt Efficiency Import" sheetId="10" r:id="rId8"/>
  </sheets>
  <externalReferences>
    <externalReference r:id="rId9"/>
  </externalReferences>
  <definedNames>
    <definedName name="_xlnm.Print_Area" localSheetId="5">Analysis!$A$1:$G$88</definedName>
    <definedName name="_xlnm.Print_Area" localSheetId="2">'Data Preparation - Blank'!$A$1:$G$46</definedName>
    <definedName name="_xlnm.Print_Area" localSheetId="3">'Data Preparation - HTD'!$A$1:$G$46</definedName>
    <definedName name="_xlnm.Print_Area" localSheetId="4">'Drive Motor Inventory'!$A$1:$H$78</definedName>
    <definedName name="_xlnm.Print_Area" localSheetId="6">Incentives!$A$1:$E$60</definedName>
    <definedName name="_xlnm.Print_Area" localSheetId="1">Narrative!$A$1:$AF$128</definedName>
    <definedName name="_xlnm.Print_Titles" localSheetId="5">Analysis!$A:$G,Analysis!$1:$2</definedName>
    <definedName name="_xlnm.Print_Titles" localSheetId="2">'Data Preparation - Blank'!$A:$G,'Data Preparation - Blank'!$1:$2</definedName>
    <definedName name="_xlnm.Print_Titles" localSheetId="3">'Data Preparation - HTD'!$A:$G,'Data Preparation - HTD'!$1:$2</definedName>
    <definedName name="_xlnm.Print_Titles" localSheetId="4">'Drive Motor Inventory'!$1:$2</definedName>
    <definedName name="_xlnm.Print_Titles" localSheetId="6">Incentives!$1:$2</definedName>
    <definedName name="_xlnm.Print_Titles" localSheetId="1">Narrative!$A:$AF,Narrative!$1:$2</definedName>
    <definedName name="The_Creator">'Database Export'!$AA$42</definedName>
  </definedNames>
  <calcPr calcId="152511" iterate="1" concurrentCalc="0"/>
</workbook>
</file>

<file path=xl/calcChain.xml><?xml version="1.0" encoding="utf-8"?>
<calcChain xmlns="http://schemas.openxmlformats.org/spreadsheetml/2006/main">
  <c r="X3" i="4" l="1"/>
  <c r="X21" i="3"/>
  <c r="X20" i="3"/>
  <c r="S21" i="3"/>
  <c r="S20" i="3"/>
  <c r="E21" i="3"/>
  <c r="E20" i="3"/>
  <c r="A2" i="11"/>
  <c r="C5" i="11"/>
  <c r="C4" i="11"/>
  <c r="F16" i="11"/>
  <c r="B16" i="11"/>
  <c r="C16" i="11"/>
  <c r="D16" i="11"/>
  <c r="F15" i="11"/>
  <c r="D15" i="11"/>
  <c r="C15" i="11"/>
  <c r="F14" i="11"/>
  <c r="D14" i="11"/>
  <c r="C14" i="11"/>
  <c r="F13" i="11"/>
  <c r="D13" i="11"/>
  <c r="C13" i="11"/>
  <c r="F12" i="11"/>
  <c r="D12" i="11"/>
  <c r="C12" i="11"/>
  <c r="F11" i="11"/>
  <c r="D11" i="11"/>
  <c r="C11" i="11"/>
  <c r="C6" i="11"/>
  <c r="A1" i="11"/>
  <c r="A9" i="5"/>
  <c r="I9" i="5"/>
  <c r="A10" i="5"/>
  <c r="I10" i="5"/>
  <c r="A11" i="5"/>
  <c r="I11" i="5"/>
  <c r="A12" i="5"/>
  <c r="I12" i="5"/>
  <c r="A13" i="5"/>
  <c r="I13" i="5"/>
  <c r="A14" i="5"/>
  <c r="I14" i="5"/>
  <c r="A15" i="5"/>
  <c r="I15" i="5"/>
  <c r="A16" i="5"/>
  <c r="I16" i="5"/>
  <c r="A17" i="5"/>
  <c r="I17" i="5"/>
  <c r="A18" i="5"/>
  <c r="I18" i="5"/>
  <c r="A19" i="5"/>
  <c r="I19" i="5"/>
  <c r="A20" i="5"/>
  <c r="I20" i="5"/>
  <c r="A21" i="5"/>
  <c r="I21" i="5"/>
  <c r="A22" i="5"/>
  <c r="I22" i="5"/>
  <c r="A23" i="5"/>
  <c r="I23" i="5"/>
  <c r="A24" i="5"/>
  <c r="I24" i="5"/>
  <c r="A25" i="5"/>
  <c r="I25" i="5"/>
  <c r="A26" i="5"/>
  <c r="I26" i="5"/>
  <c r="A27" i="5"/>
  <c r="I27" i="5"/>
  <c r="A28" i="5"/>
  <c r="I28" i="5"/>
  <c r="A29" i="5"/>
  <c r="I29" i="5"/>
  <c r="A30" i="5"/>
  <c r="I30" i="5"/>
  <c r="A31" i="5"/>
  <c r="I31" i="5"/>
  <c r="A32" i="5"/>
  <c r="I32" i="5"/>
  <c r="A33" i="5"/>
  <c r="I33" i="5"/>
  <c r="A34" i="5"/>
  <c r="I34" i="5"/>
  <c r="A35" i="5"/>
  <c r="I35" i="5"/>
  <c r="A36" i="5"/>
  <c r="I36" i="5"/>
  <c r="A37" i="5"/>
  <c r="I37" i="5"/>
  <c r="A38" i="5"/>
  <c r="I38" i="5"/>
  <c r="A39" i="5"/>
  <c r="I39" i="5"/>
  <c r="A40" i="5"/>
  <c r="I40" i="5"/>
  <c r="A41" i="5"/>
  <c r="I41" i="5"/>
  <c r="A42" i="5"/>
  <c r="I42" i="5"/>
  <c r="A43" i="5"/>
  <c r="I43" i="5"/>
  <c r="A44" i="5"/>
  <c r="I44" i="5"/>
  <c r="A45" i="5"/>
  <c r="I45" i="5"/>
  <c r="A8" i="5"/>
  <c r="I8" i="5"/>
  <c r="B8" i="5"/>
  <c r="C8" i="5"/>
  <c r="D8" i="5"/>
  <c r="B9" i="5"/>
  <c r="C9" i="5"/>
  <c r="D9" i="5"/>
  <c r="B10" i="5"/>
  <c r="C10" i="5"/>
  <c r="D10" i="5"/>
  <c r="B11" i="5"/>
  <c r="C11" i="5"/>
  <c r="D11" i="5"/>
  <c r="B12" i="5"/>
  <c r="C12" i="5"/>
  <c r="D12" i="5"/>
  <c r="B13" i="5"/>
  <c r="C13" i="5"/>
  <c r="D13" i="5"/>
  <c r="B14" i="5"/>
  <c r="C14" i="5"/>
  <c r="D14" i="5"/>
  <c r="B15" i="5"/>
  <c r="C15" i="5"/>
  <c r="D15" i="5"/>
  <c r="B16" i="5"/>
  <c r="C16" i="5"/>
  <c r="D16" i="5"/>
  <c r="B17" i="5"/>
  <c r="C17" i="5"/>
  <c r="D17" i="5"/>
  <c r="B18" i="5"/>
  <c r="C18" i="5"/>
  <c r="D18" i="5"/>
  <c r="B19" i="5"/>
  <c r="C19" i="5"/>
  <c r="D19" i="5"/>
  <c r="B20" i="5"/>
  <c r="C20" i="5"/>
  <c r="D20" i="5"/>
  <c r="B21" i="5"/>
  <c r="C21" i="5"/>
  <c r="D21" i="5"/>
  <c r="B22" i="5"/>
  <c r="C22" i="5"/>
  <c r="D22" i="5"/>
  <c r="B23" i="5"/>
  <c r="C23" i="5"/>
  <c r="D23" i="5"/>
  <c r="B24" i="5"/>
  <c r="C24" i="5"/>
  <c r="D24" i="5"/>
  <c r="B25" i="5"/>
  <c r="C25" i="5"/>
  <c r="D25" i="5"/>
  <c r="B26" i="5"/>
  <c r="C26" i="5"/>
  <c r="D26" i="5"/>
  <c r="B27" i="5"/>
  <c r="C27" i="5"/>
  <c r="D27" i="5"/>
  <c r="B28" i="5"/>
  <c r="C28" i="5"/>
  <c r="D28" i="5"/>
  <c r="B29" i="5"/>
  <c r="C29" i="5"/>
  <c r="D29" i="5"/>
  <c r="B30" i="5"/>
  <c r="C30" i="5"/>
  <c r="D30" i="5"/>
  <c r="B31" i="5"/>
  <c r="C31" i="5"/>
  <c r="D31" i="5"/>
  <c r="B32" i="5"/>
  <c r="C32" i="5"/>
  <c r="D32" i="5"/>
  <c r="B33" i="5"/>
  <c r="C33" i="5"/>
  <c r="D33" i="5"/>
  <c r="B34" i="5"/>
  <c r="C34" i="5"/>
  <c r="D34" i="5"/>
  <c r="B35" i="5"/>
  <c r="C35" i="5"/>
  <c r="D35" i="5"/>
  <c r="B36" i="5"/>
  <c r="C36" i="5"/>
  <c r="D36" i="5"/>
  <c r="B37" i="5"/>
  <c r="C37" i="5"/>
  <c r="D37" i="5"/>
  <c r="B38" i="5"/>
  <c r="C38" i="5"/>
  <c r="D38" i="5"/>
  <c r="B39" i="5"/>
  <c r="C39" i="5"/>
  <c r="D39" i="5"/>
  <c r="B40" i="5"/>
  <c r="C40" i="5"/>
  <c r="D40" i="5"/>
  <c r="B41" i="5"/>
  <c r="C41" i="5"/>
  <c r="D41" i="5"/>
  <c r="B42" i="5"/>
  <c r="C42" i="5"/>
  <c r="D42" i="5"/>
  <c r="B43" i="5"/>
  <c r="C43" i="5"/>
  <c r="D43" i="5"/>
  <c r="B44" i="5"/>
  <c r="C44" i="5"/>
  <c r="D44" i="5"/>
  <c r="B45" i="5"/>
  <c r="C45" i="5"/>
  <c r="D45" i="5"/>
  <c r="D46" i="5"/>
  <c r="C10" i="8"/>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8"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H46" i="5"/>
  <c r="C26" i="2"/>
  <c r="AW13" i="3"/>
  <c r="AW14" i="3"/>
  <c r="AW15" i="3"/>
  <c r="AW12" i="3"/>
  <c r="AG33" i="3"/>
  <c r="A2" i="2"/>
  <c r="A2" i="5"/>
  <c r="A2" i="8"/>
  <c r="A2" i="7"/>
  <c r="E13" i="3"/>
  <c r="AG13" i="3"/>
  <c r="E14" i="3"/>
  <c r="AG14" i="3"/>
  <c r="E15" i="3"/>
  <c r="AG15" i="3"/>
  <c r="E12" i="3"/>
  <c r="N14" i="3"/>
  <c r="N15" i="3"/>
  <c r="X14" i="3"/>
  <c r="X15" i="3"/>
  <c r="AG75" i="3"/>
  <c r="A1" i="3"/>
  <c r="C13" i="2"/>
  <c r="H16" i="2"/>
  <c r="G36" i="5"/>
  <c r="G37" i="5"/>
  <c r="G38" i="5"/>
  <c r="G39" i="5"/>
  <c r="G40" i="5"/>
  <c r="G41" i="5"/>
  <c r="G42" i="5"/>
  <c r="G43" i="5"/>
  <c r="G44" i="5"/>
  <c r="G45"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AG76" i="3"/>
  <c r="AG77" i="3"/>
  <c r="AG78" i="3"/>
  <c r="AG79" i="3"/>
  <c r="C11" i="2"/>
  <c r="C18" i="2"/>
  <c r="AG34" i="3"/>
  <c r="AG35" i="3"/>
  <c r="AG36" i="3"/>
  <c r="AG37" i="3"/>
  <c r="AG38" i="3"/>
  <c r="AG39" i="3"/>
  <c r="AG40" i="3"/>
  <c r="AG41" i="3"/>
  <c r="AG42" i="3"/>
  <c r="AG43" i="3"/>
  <c r="AG44" i="3"/>
  <c r="AG45" i="3"/>
  <c r="AG80" i="3"/>
  <c r="AG81" i="3"/>
  <c r="AG82" i="3"/>
  <c r="AG83" i="3"/>
  <c r="AG84" i="3"/>
  <c r="AG85" i="3"/>
  <c r="AG86" i="3"/>
  <c r="AG87" i="3"/>
  <c r="AG88" i="3"/>
  <c r="AG48" i="3"/>
  <c r="AG49" i="3"/>
  <c r="AG50" i="3"/>
  <c r="AG51" i="3"/>
  <c r="AG52" i="3"/>
  <c r="AG53" i="3"/>
  <c r="AG54" i="3"/>
  <c r="AG55" i="3"/>
  <c r="AG47" i="3"/>
  <c r="AG67" i="3"/>
  <c r="AG68" i="3"/>
  <c r="AG69" i="3"/>
  <c r="AG70" i="3"/>
  <c r="AG71" i="3"/>
  <c r="AG72" i="3"/>
  <c r="AG73" i="3"/>
  <c r="AG74" i="3"/>
  <c r="AG66" i="3"/>
  <c r="C21" i="2"/>
  <c r="A1" i="5"/>
  <c r="A1" i="2"/>
  <c r="B46" i="5"/>
  <c r="C6" i="8"/>
  <c r="C7" i="8"/>
  <c r="A1" i="8"/>
  <c r="C29" i="2"/>
  <c r="C32" i="2"/>
  <c r="B5" i="3"/>
  <c r="G3" i="4"/>
  <c r="G46" i="5"/>
  <c r="C11" i="8"/>
  <c r="C13" i="8"/>
  <c r="S13" i="3"/>
  <c r="S14" i="3"/>
  <c r="S15" i="3"/>
  <c r="S12" i="3"/>
  <c r="C25" i="2"/>
  <c r="C28" i="2"/>
  <c r="C31" i="2"/>
  <c r="C34" i="2"/>
  <c r="AR12" i="3"/>
  <c r="C35" i="2"/>
  <c r="BB12" i="3"/>
  <c r="X12" i="3"/>
  <c r="A1" i="7"/>
  <c r="AR16" i="3"/>
  <c r="N16" i="3"/>
  <c r="N12" i="3"/>
  <c r="AR13" i="3"/>
  <c r="N13" i="3"/>
  <c r="BB13" i="3"/>
  <c r="X13" i="3"/>
  <c r="C48" i="2"/>
  <c r="C50" i="2"/>
  <c r="U3" i="4"/>
  <c r="T3" i="4"/>
  <c r="S3" i="4"/>
  <c r="R3" i="4"/>
  <c r="Q3" i="4"/>
  <c r="P3" i="4"/>
  <c r="O3" i="4"/>
  <c r="N3" i="4"/>
  <c r="M3" i="4"/>
  <c r="L3" i="4"/>
  <c r="K3" i="4"/>
  <c r="J3" i="4"/>
  <c r="I3" i="4"/>
  <c r="H3" i="4"/>
  <c r="BB16" i="3"/>
  <c r="X16" i="3"/>
  <c r="B58" i="3"/>
</calcChain>
</file>

<file path=xl/sharedStrings.xml><?xml version="1.0" encoding="utf-8"?>
<sst xmlns="http://schemas.openxmlformats.org/spreadsheetml/2006/main" count="530" uniqueCount="392">
  <si>
    <t>Recommendation</t>
  </si>
  <si>
    <t>Facility Background</t>
  </si>
  <si>
    <t>Technology Background</t>
  </si>
  <si>
    <t>Proposal</t>
  </si>
  <si>
    <t>Source</t>
  </si>
  <si>
    <t>Quantity</t>
  </si>
  <si>
    <t>Units</t>
  </si>
  <si>
    <t>Cost Savings</t>
  </si>
  <si>
    <t>Total</t>
  </si>
  <si>
    <t>Based on</t>
  </si>
  <si>
    <t>Author</t>
  </si>
  <si>
    <t>Insert Name</t>
  </si>
  <si>
    <t>Variables</t>
  </si>
  <si>
    <t>Input</t>
  </si>
  <si>
    <t>Calc</t>
  </si>
  <si>
    <t>Heading 3</t>
  </si>
  <si>
    <t>Heading 4</t>
  </si>
  <si>
    <t>MMBtu</t>
  </si>
  <si>
    <t>Assessment Recommendations</t>
  </si>
  <si>
    <t>AR Number</t>
  </si>
  <si>
    <t>Number of Pages</t>
  </si>
  <si>
    <t>ARC Code</t>
  </si>
  <si>
    <t>APP Code</t>
  </si>
  <si>
    <t>BP Tool Used</t>
  </si>
  <si>
    <t>AR Name</t>
  </si>
  <si>
    <t>AR Description</t>
  </si>
  <si>
    <t>AR Author</t>
  </si>
  <si>
    <t>Primary Savings Source</t>
  </si>
  <si>
    <t>Primary Savings Quantity</t>
  </si>
  <si>
    <t>Primary Cost Savings</t>
  </si>
  <si>
    <t>Secondary Savings Source</t>
  </si>
  <si>
    <t>Secondary Savings Quantity</t>
  </si>
  <si>
    <t>Secondary Cost Savings</t>
  </si>
  <si>
    <t>Tertiary Savings Source</t>
  </si>
  <si>
    <t>Tertiary Savings Quantity</t>
  </si>
  <si>
    <t>Tertiary Cost Savings</t>
  </si>
  <si>
    <t>Quaternary Savings Source</t>
  </si>
  <si>
    <t>Quaternary Savings Quantity</t>
  </si>
  <si>
    <t>Quaternary Cost Savings</t>
  </si>
  <si>
    <t>Implementation Cost</t>
  </si>
  <si>
    <t>Other Cost</t>
  </si>
  <si>
    <t>Incremental</t>
  </si>
  <si>
    <t>Resource Streams</t>
  </si>
  <si>
    <t>Source Name</t>
  </si>
  <si>
    <t>Source Code</t>
  </si>
  <si>
    <t>Electrical Consumption</t>
  </si>
  <si>
    <t>EC</t>
  </si>
  <si>
    <t>kWh (site)</t>
  </si>
  <si>
    <t>Electrical Demand</t>
  </si>
  <si>
    <t>ED</t>
  </si>
  <si>
    <t>kW Months / yr</t>
  </si>
  <si>
    <t>Other Electrical Fees</t>
  </si>
  <si>
    <t>EF</t>
  </si>
  <si>
    <t>no units</t>
  </si>
  <si>
    <t>Natural Gas</t>
  </si>
  <si>
    <t>E2</t>
  </si>
  <si>
    <t>L.P.G.</t>
  </si>
  <si>
    <t>E3</t>
  </si>
  <si>
    <t>#1 Fuel Oil</t>
  </si>
  <si>
    <t>E4</t>
  </si>
  <si>
    <t>#2 Fuel Oil</t>
  </si>
  <si>
    <t>E5</t>
  </si>
  <si>
    <t>#4 Fuel Oil</t>
  </si>
  <si>
    <t>E6</t>
  </si>
  <si>
    <t>#6 Fuel Oil</t>
  </si>
  <si>
    <t>E7</t>
  </si>
  <si>
    <t>Coal</t>
  </si>
  <si>
    <t>E8</t>
  </si>
  <si>
    <t>Wood</t>
  </si>
  <si>
    <t>E9</t>
  </si>
  <si>
    <t>Paper</t>
  </si>
  <si>
    <t>E10</t>
  </si>
  <si>
    <t>Other Gas</t>
  </si>
  <si>
    <t>E11</t>
  </si>
  <si>
    <t>Other Energy</t>
  </si>
  <si>
    <t>E12</t>
  </si>
  <si>
    <t>Water Disposal</t>
  </si>
  <si>
    <t>W1</t>
  </si>
  <si>
    <t>Gallons</t>
  </si>
  <si>
    <t>Other Liquid (non-haz)</t>
  </si>
  <si>
    <t>W2</t>
  </si>
  <si>
    <t>Other Liquid (haz)</t>
  </si>
  <si>
    <t>W3</t>
  </si>
  <si>
    <t>Solid Waste (non-haz)</t>
  </si>
  <si>
    <t>W4</t>
  </si>
  <si>
    <t>Pounds</t>
  </si>
  <si>
    <t>Solid Waste (haz)</t>
  </si>
  <si>
    <t>W5</t>
  </si>
  <si>
    <t>Gaseous Waste</t>
  </si>
  <si>
    <t>W6</t>
  </si>
  <si>
    <t>Personnel Changes</t>
  </si>
  <si>
    <t>R1</t>
  </si>
  <si>
    <t>Administrative Costs</t>
  </si>
  <si>
    <t>R2</t>
  </si>
  <si>
    <t>Primary Raw Material</t>
  </si>
  <si>
    <t>R3</t>
  </si>
  <si>
    <t>Ancillary Material Cost</t>
  </si>
  <si>
    <t>R4</t>
  </si>
  <si>
    <t>Water Consumption</t>
  </si>
  <si>
    <t>R5</t>
  </si>
  <si>
    <t>One-time Revenue</t>
  </si>
  <si>
    <t>R6</t>
  </si>
  <si>
    <t>Primary Product</t>
  </si>
  <si>
    <t>P1</t>
  </si>
  <si>
    <t>By-product Production</t>
  </si>
  <si>
    <t>P2</t>
  </si>
  <si>
    <t>Increase in Production</t>
  </si>
  <si>
    <t>P3</t>
  </si>
  <si>
    <t>%</t>
  </si>
  <si>
    <t>Application Codes</t>
  </si>
  <si>
    <t>Application</t>
  </si>
  <si>
    <t>Examples</t>
  </si>
  <si>
    <t>Manufacturing Process</t>
  </si>
  <si>
    <t>Process Heat Recovery, Variable Speed Drives on Process Equipment, Solvent Recovery</t>
  </si>
  <si>
    <t>Process Support</t>
  </si>
  <si>
    <t>Air Compressors, Steam, Nitrogen, Cogeneration</t>
  </si>
  <si>
    <t>Building and Grounds</t>
  </si>
  <si>
    <t>Lights, HVAC, Burn Waste for Heat</t>
  </si>
  <si>
    <t>Administrative</t>
  </si>
  <si>
    <t>Taxes, Inventory Control, Sale of Wastes</t>
  </si>
  <si>
    <t>Production Units</t>
  </si>
  <si>
    <t>Display Units</t>
  </si>
  <si>
    <t>Rutgers Units</t>
  </si>
  <si>
    <t>Not Available</t>
  </si>
  <si>
    <t>Pieces</t>
  </si>
  <si>
    <t>Tons</t>
  </si>
  <si>
    <t>BBL</t>
  </si>
  <si>
    <t>1000's Gallons</t>
  </si>
  <si>
    <t>Thousand Gallons</t>
  </si>
  <si>
    <t>1000's ft./sq. ft.</t>
  </si>
  <si>
    <t>Thousand Feed or Thousand Square Feet</t>
  </si>
  <si>
    <t>Bushels</t>
  </si>
  <si>
    <t>BP Tools</t>
  </si>
  <si>
    <t>Tool Name</t>
  </si>
  <si>
    <t>Tool Desciption</t>
  </si>
  <si>
    <t>None</t>
  </si>
  <si>
    <t>AM+</t>
  </si>
  <si>
    <t>AirMaster+</t>
  </si>
  <si>
    <t>CWSAT</t>
  </si>
  <si>
    <t>Chilled Water System Analysis Tool</t>
  </si>
  <si>
    <t>FSAT</t>
  </si>
  <si>
    <t>Fan System Assessment Tool (FSAT)</t>
  </si>
  <si>
    <t>MM+</t>
  </si>
  <si>
    <t>MotorMaster+ 4.0</t>
  </si>
  <si>
    <t>NxEAT</t>
  </si>
  <si>
    <t>Nox and Energy Assessment Tool</t>
  </si>
  <si>
    <t>PHAST</t>
  </si>
  <si>
    <t>Process Heating Assessment Tool (PHAST)</t>
  </si>
  <si>
    <t>PSAT</t>
  </si>
  <si>
    <t>Pump System Assessment Tool (PSAT)</t>
  </si>
  <si>
    <t>SSTS</t>
  </si>
  <si>
    <t>Steam System Tool Suite (SSST/SSAT/3E+)</t>
  </si>
  <si>
    <t>ASD</t>
  </si>
  <si>
    <t>ASDMaster: Adjustable Speed Drive Evaluation Tool</t>
  </si>
  <si>
    <t>Description</t>
  </si>
  <si>
    <t>Cost</t>
  </si>
  <si>
    <t>Original Template</t>
  </si>
  <si>
    <t>Totals</t>
  </si>
  <si>
    <t>Equations</t>
  </si>
  <si>
    <t>(Rf. 1)</t>
  </si>
  <si>
    <t>(Rf. 2)</t>
  </si>
  <si>
    <t>(N. 1)</t>
  </si>
  <si>
    <t>(Eq. 1)</t>
  </si>
  <si>
    <t>(Eq. 2)</t>
  </si>
  <si>
    <t>(N. 2)</t>
  </si>
  <si>
    <t>(N. 3)</t>
  </si>
  <si>
    <r>
      <rPr>
        <b/>
        <sz val="10"/>
        <color theme="1"/>
        <rFont val="Times New Roman"/>
        <family val="1"/>
      </rPr>
      <t>Eq. 1)</t>
    </r>
    <r>
      <rPr>
        <sz val="10"/>
        <color theme="1"/>
        <rFont val="Times New Roman"/>
        <family val="1"/>
      </rPr>
      <t xml:space="preserve"> Equation 1 (V)</t>
    </r>
  </si>
  <si>
    <t>kWh</t>
  </si>
  <si>
    <t>Incremental Demand Cost</t>
  </si>
  <si>
    <r>
      <t>(IC</t>
    </r>
    <r>
      <rPr>
        <vertAlign val="subscript"/>
        <sz val="9"/>
        <color theme="1"/>
        <rFont val="Times New Roman"/>
        <family val="1"/>
      </rPr>
      <t>E</t>
    </r>
    <r>
      <rPr>
        <sz val="9"/>
        <color theme="1"/>
        <rFont val="Times New Roman"/>
        <family val="1"/>
      </rPr>
      <t>)</t>
    </r>
  </si>
  <si>
    <r>
      <t>(IC</t>
    </r>
    <r>
      <rPr>
        <vertAlign val="subscript"/>
        <sz val="9"/>
        <color theme="1"/>
        <rFont val="Times New Roman"/>
        <family val="1"/>
      </rPr>
      <t>D</t>
    </r>
    <r>
      <rPr>
        <sz val="9"/>
        <color theme="1"/>
        <rFont val="Times New Roman"/>
        <family val="1"/>
      </rPr>
      <t>)</t>
    </r>
  </si>
  <si>
    <t>#</t>
  </si>
  <si>
    <t>Heading 2</t>
  </si>
  <si>
    <t>N</t>
  </si>
  <si>
    <t>&lt;-- 650 pixels wide!</t>
  </si>
  <si>
    <t>(kWh)</t>
  </si>
  <si>
    <t>(kW)</t>
  </si>
  <si>
    <t>Annual Savings Summary</t>
  </si>
  <si>
    <t>Implementation Cost Summary</t>
  </si>
  <si>
    <t>Black Team Review</t>
  </si>
  <si>
    <t>Orange Team Review</t>
  </si>
  <si>
    <t>Notes</t>
  </si>
  <si>
    <t>References</t>
  </si>
  <si>
    <t>Utility Data</t>
  </si>
  <si>
    <r>
      <t>/kW</t>
    </r>
    <r>
      <rPr>
        <sz val="9"/>
        <color theme="1"/>
        <rFont val="Calibri"/>
        <family val="2"/>
      </rPr>
      <t>·</t>
    </r>
    <r>
      <rPr>
        <sz val="9"/>
        <color theme="1"/>
        <rFont val="Times New Roman"/>
        <family val="1"/>
      </rPr>
      <t>mo.</t>
    </r>
  </si>
  <si>
    <t>/kWh</t>
  </si>
  <si>
    <t>Economic Results</t>
  </si>
  <si>
    <t>/year</t>
  </si>
  <si>
    <t>years</t>
  </si>
  <si>
    <t>(Eq. 7)</t>
  </si>
  <si>
    <t>(Eq. 8)</t>
  </si>
  <si>
    <t>(Rf. 3)</t>
  </si>
  <si>
    <t>(Eq. 9)</t>
  </si>
  <si>
    <t>&lt;-- (Insert --&gt; Object --&gt; Math Type 6.0 Equation)</t>
  </si>
  <si>
    <t>Energy Analysis</t>
  </si>
  <si>
    <t>Current Conditions</t>
  </si>
  <si>
    <t>Proposed Conditions</t>
  </si>
  <si>
    <t>(Eq. 3)</t>
  </si>
  <si>
    <t>(Eq. 4)</t>
  </si>
  <si>
    <t>Savings</t>
  </si>
  <si>
    <t>Energy Savings</t>
  </si>
  <si>
    <t>(Eq. 5)</t>
  </si>
  <si>
    <t>(Eq. 6)</t>
  </si>
  <si>
    <t>(Eq. 10)</t>
  </si>
  <si>
    <t>(Eq. 11)</t>
  </si>
  <si>
    <t>Simple Payback</t>
  </si>
  <si>
    <t>Annual Cost Savings</t>
  </si>
  <si>
    <t>Data Collection</t>
  </si>
  <si>
    <t>Mikhail Jones</t>
  </si>
  <si>
    <t>Qty</t>
  </si>
  <si>
    <t>Horsepower</t>
  </si>
  <si>
    <t>Rated</t>
  </si>
  <si>
    <t>Operational</t>
  </si>
  <si>
    <t>Months</t>
  </si>
  <si>
    <t>Power</t>
  </si>
  <si>
    <t>Demand</t>
  </si>
  <si>
    <t>Energy</t>
  </si>
  <si>
    <t>(n)</t>
  </si>
  <si>
    <t>(hp)</t>
  </si>
  <si>
    <t>(months)</t>
  </si>
  <si>
    <t>(kW-mo.)</t>
  </si>
  <si>
    <t>Incremental Energy Cost</t>
  </si>
  <si>
    <t>Proposed Type</t>
  </si>
  <si>
    <t>Proposed Efficiency</t>
  </si>
  <si>
    <t>Demand Savings</t>
  </si>
  <si>
    <t>Replacement</t>
  </si>
  <si>
    <t>General Data</t>
  </si>
  <si>
    <t>/yr</t>
  </si>
  <si>
    <t>Demand Cost Savings</t>
  </si>
  <si>
    <t>Energy Cost Savings</t>
  </si>
  <si>
    <t>Fixed Cost</t>
  </si>
  <si>
    <t>Variable Cost</t>
  </si>
  <si>
    <t>/motor</t>
  </si>
  <si>
    <t>/hp</t>
  </si>
  <si>
    <t>High Torque Drive Implementation Cost</t>
  </si>
  <si>
    <t>Number of Motors</t>
  </si>
  <si>
    <t>Fixed Costs</t>
  </si>
  <si>
    <t>Variable Costs</t>
  </si>
  <si>
    <t>Total Fixed Cost</t>
  </si>
  <si>
    <t>Total Variable Cost</t>
  </si>
  <si>
    <t>motors</t>
  </si>
  <si>
    <t>hp</t>
  </si>
  <si>
    <t>(Eq. 13)</t>
  </si>
  <si>
    <t>Total Current</t>
  </si>
  <si>
    <r>
      <rPr>
        <b/>
        <sz val="10"/>
        <color theme="1"/>
        <rFont val="Times New Roman"/>
        <family val="1"/>
      </rPr>
      <t>Rf. 1)</t>
    </r>
    <r>
      <rPr>
        <sz val="10"/>
        <color theme="1"/>
        <rFont val="Times New Roman"/>
        <family val="1"/>
      </rPr>
      <t xml:space="preserve"> Quantity, rated horsepower, total current power, and total current energy developed in the Motor Inventory pages found in the Site Data section of this report. </t>
    </r>
  </si>
  <si>
    <r>
      <rPr>
        <b/>
        <sz val="10"/>
        <color theme="1"/>
        <rFont val="Times New Roman"/>
        <family val="1"/>
      </rPr>
      <t>N. 1)</t>
    </r>
    <r>
      <rPr>
        <sz val="10"/>
        <color theme="1"/>
        <rFont val="Times New Roman"/>
        <family val="1"/>
      </rPr>
      <t xml:space="preserve"> Number of months motor operates annually for demand savings calculations.</t>
    </r>
  </si>
  <si>
    <t>Table Calculations</t>
  </si>
  <si>
    <r>
      <rPr>
        <b/>
        <sz val="10"/>
        <color theme="1"/>
        <rFont val="Times New Roman"/>
        <family val="1"/>
      </rPr>
      <t>Eq. 1)</t>
    </r>
    <r>
      <rPr>
        <sz val="10"/>
        <color theme="1"/>
        <rFont val="Times New Roman"/>
        <family val="1"/>
      </rPr>
      <t xml:space="preserve"> Total Horsepower (W</t>
    </r>
    <r>
      <rPr>
        <vertAlign val="subscript"/>
        <sz val="10"/>
        <color theme="1"/>
        <rFont val="Times New Roman"/>
        <family val="1"/>
      </rPr>
      <t>T</t>
    </r>
    <r>
      <rPr>
        <sz val="10"/>
        <color theme="1"/>
        <rFont val="Times New Roman"/>
        <family val="1"/>
      </rPr>
      <t>)</t>
    </r>
  </si>
  <si>
    <t>Analysis Calculations</t>
  </si>
  <si>
    <r>
      <rPr>
        <b/>
        <sz val="10"/>
        <color theme="1"/>
        <rFont val="Times New Roman"/>
        <family val="1"/>
      </rPr>
      <t>Rf. 4)</t>
    </r>
    <r>
      <rPr>
        <sz val="10"/>
        <color theme="1"/>
        <rFont val="Times New Roman"/>
        <family val="1"/>
      </rPr>
      <t xml:space="preserve"> Developed in the Data Preparation section for this recommendation. </t>
    </r>
  </si>
  <si>
    <r>
      <t>(C</t>
    </r>
    <r>
      <rPr>
        <vertAlign val="subscript"/>
        <sz val="10"/>
        <color theme="1"/>
        <rFont val="Times New Roman"/>
        <family val="1"/>
      </rPr>
      <t>F</t>
    </r>
    <r>
      <rPr>
        <sz val="10"/>
        <color theme="1"/>
        <rFont val="Times New Roman"/>
        <family val="1"/>
      </rPr>
      <t>)</t>
    </r>
  </si>
  <si>
    <r>
      <t>(C</t>
    </r>
    <r>
      <rPr>
        <vertAlign val="subscript"/>
        <sz val="10"/>
        <color theme="1"/>
        <rFont val="Times New Roman"/>
        <family val="1"/>
      </rPr>
      <t>FT</t>
    </r>
    <r>
      <rPr>
        <sz val="10"/>
        <color theme="1"/>
        <rFont val="Times New Roman"/>
        <family val="1"/>
      </rPr>
      <t>)</t>
    </r>
  </si>
  <si>
    <r>
      <t>(C</t>
    </r>
    <r>
      <rPr>
        <vertAlign val="subscript"/>
        <sz val="10"/>
        <color theme="1"/>
        <rFont val="Times New Roman"/>
        <family val="1"/>
      </rPr>
      <t>V</t>
    </r>
    <r>
      <rPr>
        <sz val="10"/>
        <color theme="1"/>
        <rFont val="Times New Roman"/>
        <family val="1"/>
      </rPr>
      <t>)</t>
    </r>
  </si>
  <si>
    <r>
      <t>(C</t>
    </r>
    <r>
      <rPr>
        <vertAlign val="subscript"/>
        <sz val="10"/>
        <color theme="1"/>
        <rFont val="Times New Roman"/>
        <family val="1"/>
      </rPr>
      <t>VT</t>
    </r>
    <r>
      <rPr>
        <sz val="10"/>
        <color theme="1"/>
        <rFont val="Times New Roman"/>
        <family val="1"/>
      </rPr>
      <t>)</t>
    </r>
  </si>
  <si>
    <r>
      <t>(C</t>
    </r>
    <r>
      <rPr>
        <vertAlign val="subscript"/>
        <sz val="10"/>
        <color theme="1"/>
        <rFont val="Times New Roman"/>
        <family val="1"/>
      </rPr>
      <t>I</t>
    </r>
    <r>
      <rPr>
        <sz val="10"/>
        <color theme="1"/>
        <rFont val="Times New Roman"/>
        <family val="1"/>
      </rPr>
      <t>)</t>
    </r>
  </si>
  <si>
    <r>
      <rPr>
        <b/>
        <sz val="10"/>
        <color theme="1"/>
        <rFont val="Times New Roman"/>
        <family val="1"/>
      </rPr>
      <t>Eq. 2)</t>
    </r>
    <r>
      <rPr>
        <sz val="10"/>
        <color theme="1"/>
        <rFont val="Times New Roman"/>
        <family val="1"/>
      </rPr>
      <t xml:space="preserve"> Total Variable Cost (C</t>
    </r>
    <r>
      <rPr>
        <vertAlign val="subscript"/>
        <sz val="10"/>
        <color theme="1"/>
        <rFont val="Times New Roman"/>
        <family val="1"/>
      </rPr>
      <t>VT</t>
    </r>
    <r>
      <rPr>
        <sz val="10"/>
        <color theme="1"/>
        <rFont val="Times New Roman"/>
        <family val="1"/>
      </rPr>
      <t>)</t>
    </r>
  </si>
  <si>
    <r>
      <rPr>
        <b/>
        <sz val="10"/>
        <color theme="1"/>
        <rFont val="Times New Roman"/>
        <family val="1"/>
      </rPr>
      <t>Eq. 1)</t>
    </r>
    <r>
      <rPr>
        <sz val="10"/>
        <color theme="1"/>
        <rFont val="Times New Roman"/>
        <family val="1"/>
      </rPr>
      <t xml:space="preserve"> Total Fixed Cost (C</t>
    </r>
    <r>
      <rPr>
        <vertAlign val="subscript"/>
        <sz val="10"/>
        <color theme="1"/>
        <rFont val="Times New Roman"/>
        <family val="1"/>
      </rPr>
      <t>FT</t>
    </r>
    <r>
      <rPr>
        <sz val="10"/>
        <color theme="1"/>
        <rFont val="Times New Roman"/>
        <family val="1"/>
      </rPr>
      <t>)</t>
    </r>
  </si>
  <si>
    <r>
      <rPr>
        <b/>
        <sz val="10"/>
        <color theme="1"/>
        <rFont val="Times New Roman"/>
        <family val="1"/>
      </rPr>
      <t>Eq. 3)</t>
    </r>
    <r>
      <rPr>
        <sz val="10"/>
        <color theme="1"/>
        <rFont val="Times New Roman"/>
        <family val="1"/>
      </rPr>
      <t xml:space="preserve"> Total Implementation Cost (C</t>
    </r>
    <r>
      <rPr>
        <vertAlign val="subscript"/>
        <sz val="10"/>
        <color theme="1"/>
        <rFont val="Times New Roman"/>
        <family val="1"/>
      </rPr>
      <t>I</t>
    </r>
    <r>
      <rPr>
        <sz val="10"/>
        <color theme="1"/>
        <rFont val="Times New Roman"/>
        <family val="1"/>
      </rPr>
      <t>)</t>
    </r>
  </si>
  <si>
    <t>Replacement Fraction (1st)</t>
  </si>
  <si>
    <t>Replacement Fraction (2nd)</t>
  </si>
  <si>
    <t>Current Type (1st)</t>
  </si>
  <si>
    <t>Current Efficiency (1st)</t>
  </si>
  <si>
    <t>Current Type (2nd)</t>
  </si>
  <si>
    <t>Current Efficiency (2nd)</t>
  </si>
  <si>
    <r>
      <t>(D</t>
    </r>
    <r>
      <rPr>
        <vertAlign val="subscript"/>
        <sz val="10"/>
        <color theme="1"/>
        <rFont val="Times New Roman"/>
        <family val="1"/>
      </rPr>
      <t>S</t>
    </r>
    <r>
      <rPr>
        <sz val="10"/>
        <color theme="1"/>
        <rFont val="Times New Roman"/>
        <family val="1"/>
      </rPr>
      <t>)</t>
    </r>
  </si>
  <si>
    <r>
      <t>(E</t>
    </r>
    <r>
      <rPr>
        <vertAlign val="subscript"/>
        <sz val="10"/>
        <color theme="1"/>
        <rFont val="Times New Roman"/>
        <family val="1"/>
      </rPr>
      <t>S</t>
    </r>
    <r>
      <rPr>
        <sz val="10"/>
        <color theme="1"/>
        <rFont val="Times New Roman"/>
        <family val="1"/>
      </rPr>
      <t>)</t>
    </r>
  </si>
  <si>
    <r>
      <t>(C</t>
    </r>
    <r>
      <rPr>
        <vertAlign val="subscript"/>
        <sz val="10"/>
        <color theme="1"/>
        <rFont val="Times New Roman"/>
        <family val="1"/>
      </rPr>
      <t>I</t>
    </r>
    <r>
      <rPr>
        <sz val="10"/>
        <color theme="1"/>
        <rFont val="Times New Roman"/>
        <family val="1"/>
      </rPr>
      <t>)</t>
    </r>
  </si>
  <si>
    <r>
      <t>(t</t>
    </r>
    <r>
      <rPr>
        <vertAlign val="subscript"/>
        <sz val="10"/>
        <color theme="1"/>
        <rFont val="Times New Roman"/>
        <family val="1"/>
      </rPr>
      <t>PB</t>
    </r>
    <r>
      <rPr>
        <sz val="10"/>
        <color theme="1"/>
        <rFont val="Times New Roman"/>
        <family val="1"/>
      </rPr>
      <t>)</t>
    </r>
  </si>
  <si>
    <t xml:space="preserve">HTD belts are not recommended in applications where belt slip under duress is desired. Conveyor systems are an example of an application where notched or standard V-belts are desirable instead of HTD belts. If the conveyor were to jam, a V-belt will slip and fail before damage is caused to the conveyor.  </t>
  </si>
  <si>
    <t>Notched V-Belts</t>
  </si>
  <si>
    <t>Put any additional references here.</t>
  </si>
  <si>
    <r>
      <t>(η</t>
    </r>
    <r>
      <rPr>
        <vertAlign val="subscript"/>
        <sz val="10"/>
        <color theme="1"/>
        <rFont val="Times New Roman"/>
        <family val="1"/>
      </rPr>
      <t>C,1</t>
    </r>
    <r>
      <rPr>
        <sz val="10"/>
        <color theme="1"/>
        <rFont val="Times New Roman"/>
        <family val="1"/>
      </rPr>
      <t>)</t>
    </r>
  </si>
  <si>
    <r>
      <t>(η</t>
    </r>
    <r>
      <rPr>
        <vertAlign val="subscript"/>
        <sz val="10"/>
        <color theme="1"/>
        <rFont val="Times New Roman"/>
        <family val="1"/>
      </rPr>
      <t>C,2</t>
    </r>
    <r>
      <rPr>
        <sz val="10"/>
        <color theme="1"/>
        <rFont val="Times New Roman"/>
        <family val="1"/>
      </rPr>
      <t>)</t>
    </r>
  </si>
  <si>
    <t>(Eq. 12)</t>
  </si>
  <si>
    <t>In general, we assume that the additional cost of the notched V-belts will be offset by a longer lifetime. Thus, there is no cost associated with installing notched V-belts to replace old belts when they wear out, yielding an immediate payback. No energy incentives apply to this recommendation.</t>
  </si>
  <si>
    <t xml:space="preserve">Like standard V-belts, notched belts require periodic re-tensioning to maintain their efficiency. These calculations were done with very general assumptions based on conversations with plant personnel and general observations. Actual savings for implementation will depend on the number and size of belt driven motors.  Notched V-belts should not be used on motors that cause excessive wear on the current belt as savings would be reduced by the increased replacement costs of notched V-belts. </t>
  </si>
  <si>
    <t>Weighted Efficiency</t>
  </si>
  <si>
    <r>
      <t>(η</t>
    </r>
    <r>
      <rPr>
        <vertAlign val="subscript"/>
        <sz val="10"/>
        <color theme="1"/>
        <rFont val="Times New Roman"/>
        <family val="1"/>
      </rPr>
      <t>C</t>
    </r>
    <r>
      <rPr>
        <sz val="10"/>
        <color theme="1"/>
        <rFont val="Times New Roman"/>
        <family val="1"/>
      </rPr>
      <t>)</t>
    </r>
  </si>
  <si>
    <t>Average Current Efficiency</t>
  </si>
  <si>
    <t>Current Belt Drive</t>
  </si>
  <si>
    <t>Proposed Belt Drive</t>
  </si>
  <si>
    <t>Drive Replacement and Efficiency</t>
  </si>
  <si>
    <r>
      <rPr>
        <b/>
        <sz val="10"/>
        <color theme="1"/>
        <rFont val="Times New Roman"/>
        <family val="1"/>
      </rPr>
      <t>Rf. 3)</t>
    </r>
    <r>
      <rPr>
        <sz val="10"/>
        <color theme="1"/>
        <rFont val="Times New Roman"/>
        <family val="1"/>
      </rPr>
      <t xml:space="preserve"> Nominal drive efficiencies from USDOE Motor Tip Sheet #3. http://www.nrel.gov/docs/fy00osti/27833.pdf</t>
    </r>
  </si>
  <si>
    <r>
      <t>(η</t>
    </r>
    <r>
      <rPr>
        <vertAlign val="subscript"/>
        <sz val="10"/>
        <color theme="1"/>
        <rFont val="Times New Roman"/>
        <family val="1"/>
      </rPr>
      <t>P</t>
    </r>
    <r>
      <rPr>
        <sz val="10"/>
        <color theme="1"/>
        <rFont val="Times New Roman"/>
        <family val="1"/>
      </rPr>
      <t>)</t>
    </r>
  </si>
  <si>
    <r>
      <t>(D</t>
    </r>
    <r>
      <rPr>
        <vertAlign val="subscript"/>
        <sz val="10"/>
        <color theme="1"/>
        <rFont val="Times New Roman"/>
        <family val="1"/>
      </rPr>
      <t>C</t>
    </r>
    <r>
      <rPr>
        <sz val="10"/>
        <color theme="1"/>
        <rFont val="Times New Roman"/>
        <family val="1"/>
      </rPr>
      <t>)</t>
    </r>
  </si>
  <si>
    <r>
      <t>(E</t>
    </r>
    <r>
      <rPr>
        <vertAlign val="subscript"/>
        <sz val="10"/>
        <color theme="1"/>
        <rFont val="Times New Roman"/>
        <family val="1"/>
      </rPr>
      <t>C</t>
    </r>
    <r>
      <rPr>
        <sz val="10"/>
        <color theme="1"/>
        <rFont val="Times New Roman"/>
        <family val="1"/>
      </rPr>
      <t>)</t>
    </r>
  </si>
  <si>
    <r>
      <t>(D</t>
    </r>
    <r>
      <rPr>
        <vertAlign val="subscript"/>
        <sz val="10"/>
        <color theme="1"/>
        <rFont val="Times New Roman"/>
        <family val="1"/>
      </rPr>
      <t>P</t>
    </r>
    <r>
      <rPr>
        <sz val="10"/>
        <color theme="1"/>
        <rFont val="Times New Roman"/>
        <family val="1"/>
      </rPr>
      <t>)</t>
    </r>
  </si>
  <si>
    <r>
      <t>(E</t>
    </r>
    <r>
      <rPr>
        <vertAlign val="subscript"/>
        <sz val="10"/>
        <color theme="1"/>
        <rFont val="Times New Roman"/>
        <family val="1"/>
      </rPr>
      <t>P</t>
    </r>
    <r>
      <rPr>
        <sz val="10"/>
        <color theme="1"/>
        <rFont val="Times New Roman"/>
        <family val="1"/>
      </rPr>
      <t>)</t>
    </r>
  </si>
  <si>
    <r>
      <rPr>
        <b/>
        <sz val="10"/>
        <color theme="1"/>
        <rFont val="Times New Roman"/>
        <family val="1"/>
      </rPr>
      <t>Eq. 3)</t>
    </r>
    <r>
      <rPr>
        <sz val="10"/>
        <color theme="1"/>
        <rFont val="Times New Roman"/>
        <family val="1"/>
      </rPr>
      <t xml:space="preserve"> Average Current Efficiency (η</t>
    </r>
    <r>
      <rPr>
        <vertAlign val="subscript"/>
        <sz val="10"/>
        <color theme="1"/>
        <rFont val="Times New Roman"/>
        <family val="1"/>
      </rPr>
      <t>C</t>
    </r>
    <r>
      <rPr>
        <sz val="10"/>
        <color theme="1"/>
        <rFont val="Times New Roman"/>
        <family val="1"/>
      </rPr>
      <t>)</t>
    </r>
  </si>
  <si>
    <r>
      <rPr>
        <b/>
        <sz val="10"/>
        <color theme="1"/>
        <rFont val="Times New Roman"/>
        <family val="1"/>
      </rPr>
      <t>Eq. 6)</t>
    </r>
    <r>
      <rPr>
        <sz val="10"/>
        <color theme="1"/>
        <rFont val="Times New Roman"/>
        <family val="1"/>
      </rPr>
      <t xml:space="preserve"> Proposed Demand (D</t>
    </r>
    <r>
      <rPr>
        <vertAlign val="subscript"/>
        <sz val="10"/>
        <color theme="1"/>
        <rFont val="Times New Roman"/>
        <family val="1"/>
      </rPr>
      <t>P</t>
    </r>
    <r>
      <rPr>
        <sz val="10"/>
        <color theme="1"/>
        <rFont val="Times New Roman"/>
        <family val="1"/>
      </rPr>
      <t>)</t>
    </r>
  </si>
  <si>
    <r>
      <rPr>
        <b/>
        <sz val="10"/>
        <color theme="1"/>
        <rFont val="Times New Roman"/>
        <family val="1"/>
      </rPr>
      <t>Eq. 7)</t>
    </r>
    <r>
      <rPr>
        <sz val="10"/>
        <color theme="1"/>
        <rFont val="Times New Roman"/>
        <family val="1"/>
      </rPr>
      <t xml:space="preserve"> Proposed Energy (E</t>
    </r>
    <r>
      <rPr>
        <vertAlign val="subscript"/>
        <sz val="10"/>
        <color theme="1"/>
        <rFont val="Times New Roman"/>
        <family val="1"/>
      </rPr>
      <t>P</t>
    </r>
    <r>
      <rPr>
        <sz val="10"/>
        <color theme="1"/>
        <rFont val="Times New Roman"/>
        <family val="1"/>
      </rPr>
      <t>)</t>
    </r>
  </si>
  <si>
    <r>
      <rPr>
        <b/>
        <sz val="10"/>
        <color theme="1"/>
        <rFont val="Times New Roman"/>
        <family val="1"/>
      </rPr>
      <t>Eq. 8)</t>
    </r>
    <r>
      <rPr>
        <sz val="10"/>
        <color theme="1"/>
        <rFont val="Times New Roman"/>
        <family val="1"/>
      </rPr>
      <t xml:space="preserve"> Demand Savings (D</t>
    </r>
    <r>
      <rPr>
        <vertAlign val="subscript"/>
        <sz val="10"/>
        <color theme="1"/>
        <rFont val="Times New Roman"/>
        <family val="1"/>
      </rPr>
      <t>S</t>
    </r>
    <r>
      <rPr>
        <sz val="10"/>
        <color theme="1"/>
        <rFont val="Times New Roman"/>
        <family val="1"/>
      </rPr>
      <t>)</t>
    </r>
  </si>
  <si>
    <r>
      <rPr>
        <b/>
        <sz val="10"/>
        <color theme="1"/>
        <rFont val="Times New Roman"/>
        <family val="1"/>
      </rPr>
      <t>Eq. 9)</t>
    </r>
    <r>
      <rPr>
        <sz val="10"/>
        <color theme="1"/>
        <rFont val="Times New Roman"/>
        <family val="1"/>
      </rPr>
      <t xml:space="preserve"> Energy Savings (E</t>
    </r>
    <r>
      <rPr>
        <vertAlign val="subscript"/>
        <sz val="10"/>
        <color theme="1"/>
        <rFont val="Times New Roman"/>
        <family val="1"/>
      </rPr>
      <t>S</t>
    </r>
    <r>
      <rPr>
        <sz val="10"/>
        <color theme="1"/>
        <rFont val="Times New Roman"/>
        <family val="1"/>
      </rPr>
      <t>)</t>
    </r>
  </si>
  <si>
    <r>
      <rPr>
        <b/>
        <sz val="10"/>
        <color theme="1"/>
        <rFont val="Times New Roman"/>
        <family val="1"/>
      </rPr>
      <t>Eq. 12)</t>
    </r>
    <r>
      <rPr>
        <sz val="10"/>
        <color theme="1"/>
        <rFont val="Times New Roman"/>
        <family val="1"/>
      </rPr>
      <t xml:space="preserve"> Annual Cost Savings (C</t>
    </r>
    <r>
      <rPr>
        <vertAlign val="subscript"/>
        <sz val="10"/>
        <color theme="1"/>
        <rFont val="Times New Roman"/>
        <family val="1"/>
      </rPr>
      <t>S</t>
    </r>
    <r>
      <rPr>
        <sz val="10"/>
        <color theme="1"/>
        <rFont val="Times New Roman"/>
        <family val="1"/>
      </rPr>
      <t>)</t>
    </r>
  </si>
  <si>
    <r>
      <rPr>
        <b/>
        <sz val="10"/>
        <color theme="1"/>
        <rFont val="Times New Roman"/>
        <family val="1"/>
      </rPr>
      <t>Eq. 13)</t>
    </r>
    <r>
      <rPr>
        <sz val="10"/>
        <color theme="1"/>
        <rFont val="Times New Roman"/>
        <family val="1"/>
      </rPr>
      <t xml:space="preserve"> Simple Payback (t</t>
    </r>
    <r>
      <rPr>
        <vertAlign val="subscript"/>
        <sz val="10"/>
        <color theme="1"/>
        <rFont val="Times New Roman"/>
        <family val="1"/>
      </rPr>
      <t>PB</t>
    </r>
    <r>
      <rPr>
        <sz val="10"/>
        <color theme="1"/>
        <rFont val="Times New Roman"/>
        <family val="1"/>
      </rPr>
      <t>)</t>
    </r>
  </si>
  <si>
    <t>Total Implementation Cost</t>
  </si>
  <si>
    <r>
      <rPr>
        <b/>
        <sz val="10"/>
        <color theme="1"/>
        <rFont val="Times New Roman"/>
        <family val="1"/>
      </rPr>
      <t>Eq. 4)</t>
    </r>
    <r>
      <rPr>
        <sz val="10"/>
        <color theme="1"/>
        <rFont val="Times New Roman"/>
        <family val="1"/>
      </rPr>
      <t xml:space="preserve"> Current Demand (D</t>
    </r>
    <r>
      <rPr>
        <vertAlign val="subscript"/>
        <sz val="10"/>
        <color theme="1"/>
        <rFont val="Times New Roman"/>
        <family val="1"/>
      </rPr>
      <t>C</t>
    </r>
    <r>
      <rPr>
        <sz val="10"/>
        <color theme="1"/>
        <rFont val="Times New Roman"/>
        <family val="1"/>
      </rPr>
      <t>)</t>
    </r>
  </si>
  <si>
    <r>
      <rPr>
        <b/>
        <sz val="10"/>
        <color theme="1"/>
        <rFont val="Times New Roman"/>
        <family val="1"/>
      </rPr>
      <t>Eq. 5)</t>
    </r>
    <r>
      <rPr>
        <sz val="10"/>
        <color theme="1"/>
        <rFont val="Times New Roman"/>
        <family val="1"/>
      </rPr>
      <t xml:space="preserve"> Current Energy (E</t>
    </r>
    <r>
      <rPr>
        <vertAlign val="subscript"/>
        <sz val="10"/>
        <color theme="1"/>
        <rFont val="Times New Roman"/>
        <family val="1"/>
      </rPr>
      <t>C</t>
    </r>
    <r>
      <rPr>
        <sz val="10"/>
        <color theme="1"/>
        <rFont val="Times New Roman"/>
        <family val="1"/>
      </rPr>
      <t>)</t>
    </r>
  </si>
  <si>
    <r>
      <rPr>
        <b/>
        <sz val="10"/>
        <color theme="1"/>
        <rFont val="Times New Roman"/>
        <family val="1"/>
      </rPr>
      <t>Rf. 1)</t>
    </r>
    <r>
      <rPr>
        <sz val="10"/>
        <color theme="1"/>
        <rFont val="Times New Roman"/>
        <family val="1"/>
      </rPr>
      <t xml:space="preserve"> Developed in Belt Replacement Inventory table on the following page. </t>
    </r>
  </si>
  <si>
    <t>This paragraph should fully describe the system so that anyone who hasn't been to the facility can still understand it. Include a description of the system, operating procedures/conditions, why saving is available, how data was collected, what tools were used, and any other pertinent information.</t>
  </si>
  <si>
    <r>
      <t>(t</t>
    </r>
    <r>
      <rPr>
        <vertAlign val="subscript"/>
        <sz val="10"/>
        <color theme="1"/>
        <rFont val="Times New Roman"/>
        <family val="1"/>
      </rPr>
      <t>m</t>
    </r>
    <r>
      <rPr>
        <sz val="9"/>
        <color theme="1"/>
        <rFont val="Times New Roman"/>
        <family val="1"/>
      </rPr>
      <t>)</t>
    </r>
    <r>
      <rPr>
        <b/>
        <sz val="9"/>
        <color theme="1"/>
        <rFont val="Times New Roman"/>
        <family val="1"/>
      </rPr>
      <t>(N. 1)</t>
    </r>
  </si>
  <si>
    <t>Current Demand</t>
  </si>
  <si>
    <t>Current Energy</t>
  </si>
  <si>
    <t>Proposed Demand</t>
  </si>
  <si>
    <t>Proposed Energy</t>
  </si>
  <si>
    <t>Standard V-Belts</t>
  </si>
  <si>
    <t>An alternative to HTD belts are notched V-belts. Notched V-belts may be used for applications that cannot accept new pulleys, or where slippage during overload needs to be provided. Notched V-belts are regular V-belts with cuts manufactured in the inner surface. These cuts reduce the friction associated with a belt's flexing during use. Notched belts permit just a 1% to 3% energy savings over standard V-belts.</t>
  </si>
  <si>
    <t>Roof Exhaust Fan</t>
  </si>
  <si>
    <t>Install (Belt Type Here)</t>
  </si>
  <si>
    <t>HTD belts produce more noise than notched or standard V-belts because air is trapped between the fast-moving belt and toothed sheaves. For the relatively low horsepower levels of the selected motors, this added noise may not be objectionable.</t>
  </si>
  <si>
    <r>
      <rPr>
        <b/>
        <sz val="10"/>
        <color theme="1"/>
        <rFont val="Times New Roman"/>
        <family val="1"/>
      </rPr>
      <t>N. 2)</t>
    </r>
    <r>
      <rPr>
        <sz val="10"/>
        <color theme="1"/>
        <rFont val="Times New Roman"/>
        <family val="1"/>
      </rPr>
      <t xml:space="preserve"> Total motor power and energy. Individual motor power and energy can be found in the Motor Inventory in the Site Data section. </t>
    </r>
  </si>
  <si>
    <r>
      <t>(P</t>
    </r>
    <r>
      <rPr>
        <vertAlign val="subscript"/>
        <sz val="10"/>
        <color theme="1"/>
        <rFont val="Times New Roman"/>
        <family val="1"/>
      </rPr>
      <t>i</t>
    </r>
    <r>
      <rPr>
        <sz val="9"/>
        <color theme="1"/>
        <rFont val="Times New Roman"/>
        <family val="1"/>
      </rPr>
      <t>)</t>
    </r>
    <r>
      <rPr>
        <b/>
        <sz val="9"/>
        <color theme="1"/>
        <rFont val="Times New Roman"/>
        <family val="1"/>
      </rPr>
      <t>(N. 2)</t>
    </r>
  </si>
  <si>
    <r>
      <t>(D</t>
    </r>
    <r>
      <rPr>
        <vertAlign val="subscript"/>
        <sz val="10"/>
        <color theme="1"/>
        <rFont val="Times New Roman"/>
        <family val="1"/>
      </rPr>
      <t>i</t>
    </r>
    <r>
      <rPr>
        <sz val="10"/>
        <color theme="1"/>
        <rFont val="Times New Roman"/>
        <family val="1"/>
      </rPr>
      <t>)</t>
    </r>
    <r>
      <rPr>
        <b/>
        <sz val="10"/>
        <color theme="1"/>
        <rFont val="Times New Roman"/>
        <family val="1"/>
      </rPr>
      <t>(Eq. 2)</t>
    </r>
  </si>
  <si>
    <r>
      <rPr>
        <b/>
        <sz val="10"/>
        <color theme="1"/>
        <rFont val="Times New Roman"/>
        <family val="1"/>
      </rPr>
      <t>Eq. 2)</t>
    </r>
    <r>
      <rPr>
        <sz val="10"/>
        <color theme="1"/>
        <rFont val="Times New Roman"/>
        <family val="1"/>
      </rPr>
      <t xml:space="preserve"> Total Current Demand (Di)</t>
    </r>
  </si>
  <si>
    <r>
      <rPr>
        <b/>
        <sz val="10"/>
        <color theme="1"/>
        <rFont val="Times New Roman"/>
        <family val="1"/>
      </rPr>
      <t>Eq. 10)</t>
    </r>
    <r>
      <rPr>
        <sz val="10"/>
        <color theme="1"/>
        <rFont val="Times New Roman"/>
        <family val="1"/>
      </rPr>
      <t xml:space="preserve"> Demand Cost Savings (C</t>
    </r>
    <r>
      <rPr>
        <vertAlign val="subscript"/>
        <sz val="10"/>
        <color theme="1"/>
        <rFont val="Times New Roman"/>
        <family val="1"/>
      </rPr>
      <t>SD</t>
    </r>
    <r>
      <rPr>
        <sz val="10"/>
        <color theme="1"/>
        <rFont val="Times New Roman"/>
        <family val="1"/>
      </rPr>
      <t>)</t>
    </r>
  </si>
  <si>
    <r>
      <rPr>
        <b/>
        <sz val="10"/>
        <color theme="1"/>
        <rFont val="Times New Roman"/>
        <family val="1"/>
      </rPr>
      <t>Eq. 11)</t>
    </r>
    <r>
      <rPr>
        <sz val="10"/>
        <color theme="1"/>
        <rFont val="Times New Roman"/>
        <family val="1"/>
      </rPr>
      <t xml:space="preserve"> Energy Cost Savings (C</t>
    </r>
    <r>
      <rPr>
        <vertAlign val="subscript"/>
        <sz val="10"/>
        <color theme="1"/>
        <rFont val="Times New Roman"/>
        <family val="1"/>
      </rPr>
      <t>SE</t>
    </r>
    <r>
      <rPr>
        <sz val="10"/>
        <color theme="1"/>
        <rFont val="Times New Roman"/>
        <family val="1"/>
      </rPr>
      <t>)</t>
    </r>
  </si>
  <si>
    <r>
      <rPr>
        <b/>
        <sz val="10"/>
        <color theme="1"/>
        <rFont val="Times New Roman"/>
        <family val="1"/>
      </rPr>
      <t>Rf. 2)</t>
    </r>
    <r>
      <rPr>
        <sz val="10"/>
        <color theme="1"/>
        <rFont val="Times New Roman"/>
        <family val="1"/>
      </rPr>
      <t xml:space="preserve"> Developed in the Utility Analysis located in the Site Data section.</t>
    </r>
  </si>
  <si>
    <t>N/A</t>
  </si>
  <si>
    <r>
      <rPr>
        <b/>
        <sz val="10"/>
        <color theme="1"/>
        <rFont val="Times New Roman"/>
        <family val="1"/>
      </rPr>
      <t>N. 3)</t>
    </r>
    <r>
      <rPr>
        <sz val="10"/>
        <color theme="1"/>
        <rFont val="Times New Roman"/>
        <family val="1"/>
      </rPr>
      <t xml:space="preserve"> Additional Cost of notched V-belts offset by longer lifetime.</t>
    </r>
  </si>
  <si>
    <t xml:space="preserve">(Rf. 4) or (N. 3) </t>
  </si>
  <si>
    <r>
      <rPr>
        <b/>
        <sz val="10"/>
        <color theme="1"/>
        <rFont val="Times New Roman"/>
        <family val="1"/>
      </rPr>
      <t>N. 2)</t>
    </r>
    <r>
      <rPr>
        <sz val="10"/>
        <color theme="1"/>
        <rFont val="Times New Roman"/>
        <family val="1"/>
      </rPr>
      <t xml:space="preserve"> Percent of motor energy and demand corresponding to the selected belt type.</t>
    </r>
  </si>
  <si>
    <r>
      <rPr>
        <b/>
        <sz val="10"/>
        <color theme="1"/>
        <rFont val="Times New Roman"/>
        <family val="1"/>
      </rPr>
      <t>N. 1)</t>
    </r>
    <r>
      <rPr>
        <sz val="10"/>
        <color theme="1"/>
        <rFont val="Times New Roman"/>
        <family val="1"/>
      </rPr>
      <t xml:space="preserve"> Current belt type of selected motors on Belt Replacement Inventory, found on the previous page. A second belt type is chosen when combinations of standard and notched belts are installed on selected motors found in the Belt Replacement Inventory. </t>
    </r>
  </si>
  <si>
    <r>
      <t>(S</t>
    </r>
    <r>
      <rPr>
        <sz val="10"/>
        <color theme="1"/>
        <rFont val="Times New Roman"/>
        <family val="1"/>
      </rPr>
      <t>)</t>
    </r>
  </si>
  <si>
    <r>
      <t>(S</t>
    </r>
    <r>
      <rPr>
        <vertAlign val="subscript"/>
        <sz val="10"/>
        <color theme="1"/>
        <rFont val="Times New Roman"/>
        <family val="1"/>
      </rPr>
      <t>D</t>
    </r>
    <r>
      <rPr>
        <sz val="10"/>
        <color theme="1"/>
        <rFont val="Times New Roman"/>
        <family val="1"/>
      </rPr>
      <t>)</t>
    </r>
  </si>
  <si>
    <r>
      <t>(S</t>
    </r>
    <r>
      <rPr>
        <vertAlign val="subscript"/>
        <sz val="10"/>
        <color theme="1"/>
        <rFont val="Times New Roman"/>
        <family val="1"/>
      </rPr>
      <t>E</t>
    </r>
    <r>
      <rPr>
        <sz val="10"/>
        <color theme="1"/>
        <rFont val="Times New Roman"/>
        <family val="1"/>
      </rPr>
      <t>)</t>
    </r>
  </si>
  <si>
    <r>
      <t>(χ</t>
    </r>
    <r>
      <rPr>
        <vertAlign val="subscript"/>
        <sz val="10"/>
        <color theme="1"/>
        <rFont val="Times New Roman"/>
        <family val="1"/>
      </rPr>
      <t>1</t>
    </r>
    <r>
      <rPr>
        <sz val="10"/>
        <color theme="1"/>
        <rFont val="Times New Roman"/>
        <family val="1"/>
      </rPr>
      <t>)</t>
    </r>
  </si>
  <si>
    <r>
      <t>(χ</t>
    </r>
    <r>
      <rPr>
        <vertAlign val="subscript"/>
        <sz val="10"/>
        <color theme="1"/>
        <rFont val="Times New Roman"/>
        <family val="1"/>
      </rPr>
      <t>2</t>
    </r>
    <r>
      <rPr>
        <sz val="10"/>
        <color theme="1"/>
        <rFont val="Times New Roman"/>
        <family val="1"/>
      </rPr>
      <t>)</t>
    </r>
  </si>
  <si>
    <r>
      <t>kW</t>
    </r>
    <r>
      <rPr>
        <sz val="9"/>
        <color theme="1"/>
        <rFont val="Calibri"/>
        <family val="2"/>
      </rPr>
      <t>·</t>
    </r>
    <r>
      <rPr>
        <sz val="9"/>
        <color theme="1"/>
        <rFont val="Times New Roman"/>
        <family val="1"/>
      </rPr>
      <t>mo.</t>
    </r>
  </si>
  <si>
    <t>kW·mo.</t>
  </si>
  <si>
    <t>Total Rated Horsepower</t>
  </si>
  <si>
    <t>INPUT HERE!</t>
  </si>
  <si>
    <t>Belt Replacement Inventory (Rf. 1)</t>
  </si>
  <si>
    <t>Payback (yrs)</t>
  </si>
  <si>
    <t xml:space="preserve">A notched belt reduces slip and allows the belt to bend around sheaves with less energy loss. Reduction in output speed and efficiency occurs when a standard V-belt slips within the groove of the sheave. Efficiency improvements have been found to range from 1% to 3%. An average efficiency improvement of 2% over standard V-belts is used in this analysis. Friction between the standard V-belt and sheave generates heat within the belt, resulting in an energy loss and shortened belt life. Notched V-belts can last twice as long as standard V-belts but have shorter lives in abrasive environments where contaminants can become trapped between the belt and the sheave. Notched V-belts may be used with existing V-belt pulleys but typically cost 20-30% more. </t>
  </si>
  <si>
    <r>
      <t>(HP</t>
    </r>
    <r>
      <rPr>
        <vertAlign val="subscript"/>
        <sz val="10"/>
        <color theme="1"/>
        <rFont val="Times New Roman"/>
        <family val="1"/>
      </rPr>
      <t>T</t>
    </r>
    <r>
      <rPr>
        <sz val="10"/>
        <color theme="1"/>
        <rFont val="Times New Roman"/>
        <family val="1"/>
      </rPr>
      <t>)</t>
    </r>
  </si>
  <si>
    <r>
      <t>(HP</t>
    </r>
    <r>
      <rPr>
        <vertAlign val="subscript"/>
        <sz val="10"/>
        <color theme="1"/>
        <rFont val="Times New Roman"/>
        <family val="1"/>
      </rPr>
      <t>R</t>
    </r>
    <r>
      <rPr>
        <sz val="10"/>
        <color theme="1"/>
        <rFont val="Times New Roman"/>
        <family val="1"/>
      </rPr>
      <t>)</t>
    </r>
  </si>
  <si>
    <r>
      <t>(HP</t>
    </r>
    <r>
      <rPr>
        <vertAlign val="subscript"/>
        <sz val="10"/>
        <color theme="1"/>
        <rFont val="Times New Roman"/>
        <family val="1"/>
      </rPr>
      <t>T</t>
    </r>
    <r>
      <rPr>
        <sz val="9"/>
        <color theme="1"/>
        <rFont val="Times New Roman"/>
        <family val="1"/>
      </rPr>
      <t>)</t>
    </r>
    <r>
      <rPr>
        <b/>
        <sz val="9"/>
        <color theme="1"/>
        <rFont val="Times New Roman"/>
        <family val="1"/>
      </rPr>
      <t>(Eq. 1)</t>
    </r>
  </si>
  <si>
    <r>
      <t>(E</t>
    </r>
    <r>
      <rPr>
        <vertAlign val="subscript"/>
        <sz val="10"/>
        <color theme="1"/>
        <rFont val="Times New Roman"/>
        <family val="1"/>
      </rPr>
      <t>i</t>
    </r>
    <r>
      <rPr>
        <sz val="10"/>
        <color theme="1"/>
        <rFont val="Times New Roman"/>
        <family val="1"/>
      </rPr>
      <t>)</t>
    </r>
    <r>
      <rPr>
        <b/>
        <sz val="10"/>
        <color theme="1"/>
        <rFont val="Times New Roman"/>
        <family val="1"/>
      </rPr>
      <t>(N. 2)</t>
    </r>
  </si>
  <si>
    <t>&lt;-- Use the reference when using the "Data Preparation - HTD" page for high torque drive costs calculations.</t>
  </si>
  <si>
    <t xml:space="preserve">&lt;-- Use the note when recommending notched v-belts. Assume zero implementation cost unless a real current costs for v-belts can be obtained. </t>
  </si>
  <si>
    <t>Drive</t>
  </si>
  <si>
    <t>Rated Horsepower</t>
  </si>
  <si>
    <t>Total Power</t>
  </si>
  <si>
    <t>Total Energy</t>
  </si>
  <si>
    <t>VB</t>
  </si>
  <si>
    <t>Boiler FD Fan</t>
  </si>
  <si>
    <t>MH Blower 1</t>
  </si>
  <si>
    <t>MH Blower 2</t>
  </si>
  <si>
    <t>MH Blower 3</t>
  </si>
  <si>
    <t>MH Blower 4</t>
  </si>
  <si>
    <t>Dry Kiln Fans</t>
  </si>
  <si>
    <r>
      <rPr>
        <sz val="11"/>
        <color theme="5" tint="-0.24994659260841701"/>
        <rFont val="Times New Roman"/>
        <family val="1"/>
      </rPr>
      <t>Import Data from</t>
    </r>
    <r>
      <rPr>
        <b/>
        <sz val="11"/>
        <color theme="5" tint="-0.24994659260841701"/>
        <rFont val="Times New Roman"/>
        <family val="1"/>
      </rPr>
      <t xml:space="preserve"> Motor Data Collection</t>
    </r>
    <r>
      <rPr>
        <sz val="11"/>
        <color theme="5" tint="-0.24994659260841701"/>
        <rFont val="Times New Roman"/>
        <family val="1"/>
      </rPr>
      <t xml:space="preserve"> Inventory or </t>
    </r>
    <r>
      <rPr>
        <b/>
        <sz val="11"/>
        <color theme="5" tint="-0.24994659260841701"/>
        <rFont val="Times New Roman"/>
        <family val="1"/>
      </rPr>
      <t>MATs</t>
    </r>
  </si>
  <si>
    <r>
      <rPr>
        <b/>
        <sz val="10"/>
        <color theme="1"/>
        <rFont val="Times New Roman"/>
        <family val="1"/>
      </rPr>
      <t>N. 1)</t>
    </r>
    <r>
      <rPr>
        <sz val="10"/>
        <color theme="1"/>
        <rFont val="Times New Roman"/>
        <family val="1"/>
      </rPr>
      <t xml:space="preserve"> A high torque drive system cost is based on motor horsepower and drive ratios between the motor and load.  Using manufacturers' information, we have used the highest cost of each horsepower range and a variety of drive ratios to estimate associated costs. Additional labor associated with installing HTD sheaves is included in this total, which assumes implementation is delayed until the existing belts require replacement.  </t>
    </r>
  </si>
  <si>
    <t>&lt;-- If references are used in the narrative, list them here.</t>
  </si>
  <si>
    <t>&lt;-- Make sure to customize this section.</t>
  </si>
  <si>
    <t>High torque, or synchronous, drive belts are similar in appearance to automotive engine timing belts. The teeth and grooves of the belt and sheave system are designed to fit together tightly to prevent slip and reduce friction. Loss in motor speed and efficiency occurs when a standard V-belt slips within the groove of the sheave. The friction between the standard V-belt and sheave generates heat within the belt, resulting in energy loss and shortening of belt life. V-belts often call for more tension than HTD belts, adding to friction and wear in bearings. Manufacturers estimate that HTD belts can improve efficiency by approximately 4% to 8% over standard V-belts. An average efficiency improvement of 5% is used in this analysis. Additional advantages include improved operation in oily and wet environments, and reduced maintenance.</t>
  </si>
  <si>
    <t>With less belt friction and slip, motor applications may operate at slightly higher speeds. While a fan impeller's faster speed would move more air, for example, the fan motor's electrical draw would increase to the third power according to a fan affinity law. Continuously running equipment could nullify some of the potential savings. This can be accounted for by reducing the pulley ratios when new HTD sheaves are purchased.</t>
  </si>
  <si>
    <t>Recommendation Details</t>
  </si>
  <si>
    <r>
      <rPr>
        <b/>
        <sz val="10"/>
        <color theme="1"/>
        <rFont val="Times New Roman"/>
        <family val="1"/>
      </rPr>
      <t>Step 1:</t>
    </r>
    <r>
      <rPr>
        <sz val="10"/>
        <color theme="1"/>
        <rFont val="Times New Roman"/>
        <family val="1"/>
      </rPr>
      <t xml:space="preserve"> Look up possible incentives. Possible resources include but are not limited to:</t>
    </r>
  </si>
  <si>
    <t>•</t>
  </si>
  <si>
    <t>DSIRE</t>
  </si>
  <si>
    <t>Great comprehensive federal, state, and utility incentives. Use filters to narrow search</t>
  </si>
  <si>
    <t>Washington Incentives</t>
  </si>
  <si>
    <t>Washington incentives.</t>
  </si>
  <si>
    <t>Energy Trust</t>
  </si>
  <si>
    <t>Energy Trust incentives for customers paying a public purpose charge</t>
  </si>
  <si>
    <t>Incentive Analysis Summary</t>
  </si>
  <si>
    <t>Incentive</t>
  </si>
  <si>
    <t>After Incentive</t>
  </si>
  <si>
    <t>Payback</t>
  </si>
  <si>
    <t>(yrs)</t>
  </si>
  <si>
    <r>
      <rPr>
        <b/>
        <sz val="10"/>
        <color theme="1"/>
        <rFont val="Times New Roman"/>
        <family val="1"/>
      </rPr>
      <t>Step 2:</t>
    </r>
    <r>
      <rPr>
        <sz val="10"/>
        <color theme="1"/>
        <rFont val="Times New Roman"/>
        <family val="1"/>
      </rPr>
      <t xml:space="preserve"> Order the incentives properly.</t>
    </r>
  </si>
  <si>
    <t>Typically it is safe to order by federal incentives, then state, then finally municipality/local incentives. However, some incentives stipulate when and how they can be applied. Add these special circumstances in the notes. For example the ETO Wind Turbine Incentives says that all incentives for the AR can be 50% of the total project cost. This means that ETO will incentivize anywhere from 0% to 50% of the project or in other words ETO makes up the difference to make total incentives reach 50%.</t>
  </si>
  <si>
    <r>
      <rPr>
        <b/>
        <sz val="10"/>
        <color theme="1"/>
        <rFont val="Times New Roman"/>
        <family val="1"/>
      </rPr>
      <t>Step 3:</t>
    </r>
    <r>
      <rPr>
        <sz val="10"/>
        <color theme="1"/>
        <rFont val="Times New Roman"/>
        <family val="1"/>
      </rPr>
      <t xml:space="preserve"> Fill in incentive values (always use equations rather than hard-code numbers)</t>
    </r>
  </si>
  <si>
    <r>
      <rPr>
        <b/>
        <sz val="10"/>
        <color theme="1"/>
        <rFont val="Times New Roman"/>
        <family val="1"/>
      </rPr>
      <t xml:space="preserve">Step 4: </t>
    </r>
    <r>
      <rPr>
        <sz val="10"/>
        <color theme="1"/>
        <rFont val="Times New Roman"/>
        <family val="1"/>
      </rPr>
      <t>Review the Notes sections. Hide unnecessary ones, review verbage of ones that apply for accuracy.</t>
    </r>
  </si>
  <si>
    <t>No Incentives</t>
  </si>
  <si>
    <t>This measure does not include the purchase of capital assets and is ineligible for incentives.</t>
  </si>
  <si>
    <t>&lt;&lt; Hide or review for accuracy (choose one of three options)</t>
  </si>
  <si>
    <t>The implementation cost associated with this measure is so small that it does not warrant the time and overhead associated with applying for incentives. Analysts believe this measure already has an attractive simple payback period.</t>
  </si>
  <si>
    <t>Be wary of using the third explanation here. Ask a more experienced analyst for help if you're unable to identify any incentives.</t>
  </si>
  <si>
    <t>Analysts were unable to identify any published incentives for this measure. This does not necessarily mean incentives are unavailable; custom incentives with utility providers can sometimes be arranged.</t>
  </si>
  <si>
    <t>REAP</t>
  </si>
  <si>
    <t>&lt;&lt; Hide or review for accuracy</t>
  </si>
  <si>
    <t xml:space="preserve">You may be eligible for a Rural Energy for America Program grant. These grants are available to agricultural producers who gain 50% or more of their gross income from agricultural operations and small businesses who are located in a rural area as defined by the SBA (Small Business Association). Eligible projects include but are not limited to energy efficiency improvements and renewable energy systems (wind, solar, biomass, geothermal, hydro power and hydrogen-based sources). These grants are awarded on a competitive basis and can be up to 25% of the proposed project's cost, and are limited to $500,000 for renewable energy systems and $250,000 for energy efficiency improvements while the loan guarantee may not exceed $25 million. The combined amount of a grant and loan guarantee may not exceed 75% of the project’s cost.  </t>
  </si>
  <si>
    <t>ETO</t>
  </si>
  <si>
    <t>Energy Trust cash incentives are available to help pay for implementation of energy saving measures deemed cost effective if customers are paying a public purpose charge. Incentives can be anticipated to equal the minimum of 50% of total project cost, $0.25 per kWh saved, or $1 per therm saved.</t>
  </si>
  <si>
    <t>ESI</t>
  </si>
  <si>
    <t>Bonneville Power Administration's Energy Smart Industrial reimbursement incentive is available to help pay for implementation of energy saving measures that are deemed cost effective and have a minimum 10-year life span. Incentives can be anticipated to equal minimum of 70% of total project cost or $0.25 per kWh saved.</t>
  </si>
  <si>
    <t>ITC</t>
  </si>
  <si>
    <r>
      <t>You may also be eligible for a Federal Business Investment Tax Credit.  These grants are available to industrial producers and the credit is equal to 27.4% (as of March 1</t>
    </r>
    <r>
      <rPr>
        <vertAlign val="superscript"/>
        <sz val="11"/>
        <color theme="1"/>
        <rFont val="Times New Roman"/>
        <family val="1"/>
      </rPr>
      <t>st</t>
    </r>
    <r>
      <rPr>
        <sz val="11"/>
        <color theme="1"/>
        <rFont val="Times New Roman"/>
        <family val="1"/>
      </rPr>
      <t>, 2013 the incentive was reduced from 30% to its current value) of expenditures for solar, fuel cells, small wind turbines, and 10% of expenditures for geothermal systems, microturbines and combined heat and power with no maximum credit.  The credits are for eligible systems placed in service on or before December 31, 2016.</t>
    </r>
  </si>
  <si>
    <t>Efficient Belt Drives Template style 2015</t>
  </si>
  <si>
    <t>Implementation Cost After Incentives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</si>
</sst>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Red]\-&quot;$&quot;#,##0"/>
    <numFmt numFmtId="167" formatCode="#,##0;[Red]\-#,##0"/>
    <numFmt numFmtId="168" formatCode="0.0%;[Red]\-0.0%"/>
    <numFmt numFmtId="169" formatCode="#,##0.0"/>
    <numFmt numFmtId="170" formatCode="&quot;$&quot;#,##0.00;[Red]\-&quot;$&quot;#,##0.00"/>
    <numFmt numFmtId="171" formatCode="&quot;$&quot;#,##0.0000;[Red]\-&quot;$&quot;#,##0.0000"/>
    <numFmt numFmtId="172" formatCode="#,##0.000000"/>
    <numFmt numFmtId="173" formatCode="0.0%"/>
    <numFmt numFmtId="174" formatCode="0.000%;[Red]\-0.000%"/>
  </numFmts>
  <fonts count="56" x14ac:knownFonts="1">
    <font>
      <sz val="10"/>
      <color theme="1"/>
      <name val="Times New Roman"/>
      <family val="1"/>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6"/>
      <color theme="0"/>
      <name val="Times New Roman"/>
      <family val="1"/>
    </font>
    <font>
      <b/>
      <i/>
      <sz val="10"/>
      <color theme="5" tint="-0.499984740745262"/>
      <name val="Times New Roman"/>
      <family val="1"/>
    </font>
    <font>
      <b/>
      <i/>
      <sz val="10"/>
      <color theme="6" tint="-0.499984740745262"/>
      <name val="Times New Roman"/>
      <family val="1"/>
    </font>
    <font>
      <b/>
      <sz val="12"/>
      <color theme="3"/>
      <name val="Times New Roman"/>
      <family val="1"/>
    </font>
    <font>
      <b/>
      <i/>
      <sz val="11"/>
      <color theme="4"/>
      <name val="Times New Roman"/>
      <family val="1"/>
    </font>
    <font>
      <sz val="10"/>
      <name val="Times New Roman"/>
      <family val="1"/>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Times New Roman"/>
      <family val="1"/>
    </font>
    <font>
      <b/>
      <sz val="10"/>
      <name val="Times New Roman"/>
      <family val="1"/>
    </font>
    <font>
      <sz val="11"/>
      <color theme="1"/>
      <name val="Times New Roman"/>
      <family val="1"/>
    </font>
    <font>
      <sz val="10"/>
      <color theme="1"/>
      <name val="Times New Roman"/>
      <family val="1"/>
    </font>
    <font>
      <i/>
      <sz val="10"/>
      <color theme="1"/>
      <name val="Times New Roman"/>
      <family val="1"/>
    </font>
    <font>
      <sz val="11"/>
      <color indexed="8"/>
      <name val="Calibri"/>
      <family val="2"/>
    </font>
    <font>
      <b/>
      <sz val="10"/>
      <color theme="1"/>
      <name val="Times New Roman"/>
      <family val="1"/>
    </font>
    <font>
      <sz val="10"/>
      <color indexed="8"/>
      <name val="Calibri"/>
      <family val="2"/>
    </font>
    <font>
      <b/>
      <i/>
      <sz val="10"/>
      <color theme="1"/>
      <name val="Times New Roman"/>
      <family val="1"/>
    </font>
    <font>
      <i/>
      <sz val="10"/>
      <name val="Times New Roman"/>
      <family val="1"/>
    </font>
    <font>
      <b/>
      <sz val="9"/>
      <color theme="1"/>
      <name val="Times New Roman"/>
      <family val="1"/>
    </font>
    <font>
      <vertAlign val="subscript"/>
      <sz val="9"/>
      <color theme="1"/>
      <name val="Times New Roman"/>
      <family val="1"/>
    </font>
    <font>
      <b/>
      <sz val="11"/>
      <color rgb="FFFF0000"/>
      <name val="Times New Roman"/>
      <family val="1"/>
    </font>
    <font>
      <u/>
      <sz val="10"/>
      <color theme="11"/>
      <name val="Times New Roman"/>
      <family val="1"/>
    </font>
    <font>
      <u/>
      <sz val="10"/>
      <color theme="10"/>
      <name val="Times New Roman"/>
      <family val="1"/>
    </font>
    <font>
      <sz val="9"/>
      <color theme="1"/>
      <name val="Calibri"/>
      <family val="2"/>
    </font>
    <font>
      <i/>
      <sz val="8"/>
      <color theme="1" tint="0.249977111117893"/>
      <name val="Times New Roman"/>
      <family val="1"/>
    </font>
    <font>
      <sz val="10"/>
      <color theme="0"/>
      <name val="Calibri"/>
      <family val="2"/>
    </font>
    <font>
      <vertAlign val="subscript"/>
      <sz val="10"/>
      <color theme="1"/>
      <name val="Times New Roman"/>
      <family val="1"/>
    </font>
    <font>
      <b/>
      <sz val="11"/>
      <color theme="5" tint="-0.499984740745262"/>
      <name val="Times New Roman"/>
      <family val="1"/>
    </font>
    <font>
      <b/>
      <sz val="12"/>
      <color theme="1"/>
      <name val="Times New Roman"/>
      <family val="1"/>
    </font>
    <font>
      <b/>
      <sz val="11"/>
      <color rgb="FFC00000"/>
      <name val="Times New Roman"/>
      <family val="1"/>
    </font>
    <font>
      <b/>
      <sz val="11"/>
      <color theme="5" tint="-0.24994659260841701"/>
      <name val="Times New Roman"/>
      <family val="1"/>
    </font>
    <font>
      <sz val="11"/>
      <color theme="5" tint="-0.24994659260841701"/>
      <name val="Times New Roman"/>
      <family val="1"/>
    </font>
    <font>
      <b/>
      <sz val="16"/>
      <name val="Times New Roman"/>
      <family val="1"/>
    </font>
    <font>
      <sz val="14"/>
      <color theme="1"/>
      <name val="Times New Roman"/>
      <family val="1"/>
    </font>
    <font>
      <i/>
      <sz val="11"/>
      <color theme="1"/>
      <name val="Times New Roman"/>
      <family val="1"/>
    </font>
    <font>
      <sz val="10"/>
      <color rgb="FFFF0000"/>
      <name val="Times New Roman"/>
      <family val="1"/>
    </font>
    <font>
      <b/>
      <sz val="14"/>
      <color theme="1"/>
      <name val="Times New Roman"/>
      <family val="1"/>
    </font>
    <font>
      <b/>
      <i/>
      <sz val="10"/>
      <color rgb="FFFF0000"/>
      <name val="Times New Roman"/>
      <family val="1"/>
    </font>
    <font>
      <sz val="14"/>
      <color rgb="FFFF0000"/>
      <name val="Times New Roman"/>
      <family val="1"/>
    </font>
    <font>
      <vertAlign val="superscript"/>
      <sz val="11"/>
      <color theme="1"/>
      <name val="Times New Roman"/>
      <family val="1"/>
    </font>
  </fonts>
  <fills count="39">
    <fill>
      <patternFill patternType="none"/>
    </fill>
    <fill>
      <patternFill patternType="gray125"/>
    </fill>
    <fill>
      <gradientFill degree="90">
        <stop position="0">
          <color rgb="FF585657"/>
        </stop>
        <stop position="1">
          <color rgb="FF231F2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59996337778862885"/>
        <bgColor indexed="64"/>
      </patternFill>
    </fill>
    <fill>
      <patternFill patternType="solid">
        <fgColor rgb="FFFFFF00"/>
        <bgColor indexed="64"/>
      </patternFill>
    </fill>
    <fill>
      <patternFill patternType="solid">
        <fgColor theme="6" tint="0.79998168889431442"/>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hair">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style="thin">
        <color auto="1"/>
      </bottom>
      <diagonal/>
    </border>
    <border>
      <left/>
      <right/>
      <top style="thin">
        <color auto="1"/>
      </top>
      <bottom style="hair">
        <color auto="1"/>
      </bottom>
      <diagonal/>
    </border>
    <border>
      <left/>
      <right/>
      <top style="thin">
        <color indexed="64"/>
      </top>
      <bottom/>
      <diagonal/>
    </border>
    <border>
      <left/>
      <right/>
      <top style="hair">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auto="1"/>
      </top>
      <bottom style="thin">
        <color auto="1"/>
      </bottom>
      <diagonal/>
    </border>
    <border>
      <left/>
      <right style="thin">
        <color indexed="64"/>
      </right>
      <top style="thin">
        <color auto="1"/>
      </top>
      <bottom style="hair">
        <color auto="1"/>
      </bottom>
      <diagonal/>
    </border>
    <border>
      <left/>
      <right/>
      <top style="hair">
        <color auto="1"/>
      </top>
      <bottom style="hair">
        <color auto="1"/>
      </bottom>
      <diagonal/>
    </border>
  </borders>
  <cellStyleXfs count="108">
    <xf numFmtId="3" fontId="0" fillId="0" borderId="0"/>
    <xf numFmtId="3" fontId="8" fillId="36" borderId="1">
      <alignment horizontal="right" vertical="center"/>
      <protection locked="0"/>
    </xf>
    <xf numFmtId="9" fontId="3" fillId="0" borderId="0" applyFont="0" applyFill="0" applyBorder="0" applyAlignment="0" applyProtection="0"/>
    <xf numFmtId="0" fontId="6" fillId="2" borderId="1">
      <alignment horizontal="left" vertical="center" indent="1"/>
    </xf>
    <xf numFmtId="0" fontId="9" fillId="0" borderId="2">
      <alignment vertical="center"/>
    </xf>
    <xf numFmtId="0" fontId="10" fillId="0" borderId="3">
      <alignment vertical="center"/>
    </xf>
    <xf numFmtId="0" fontId="11" fillId="0" borderId="0">
      <alignment horizontal="left" vertical="center" indent="1"/>
    </xf>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4" applyNumberFormat="0" applyAlignment="0" applyProtection="0"/>
    <xf numFmtId="0" fontId="17" fillId="7" borderId="5" applyNumberFormat="0" applyAlignment="0" applyProtection="0"/>
    <xf numFmtId="0" fontId="18" fillId="7" borderId="4" applyNumberFormat="0" applyAlignment="0" applyProtection="0"/>
    <xf numFmtId="0" fontId="19" fillId="0" borderId="6" applyNumberFormat="0" applyFill="0" applyAlignment="0" applyProtection="0"/>
    <xf numFmtId="0" fontId="20" fillId="8" borderId="7" applyNumberFormat="0" applyAlignment="0" applyProtection="0"/>
    <xf numFmtId="0" fontId="21" fillId="0" borderId="0" applyNumberFormat="0" applyFill="0" applyBorder="0" applyAlignment="0" applyProtection="0"/>
    <xf numFmtId="0" fontId="3" fillId="9" borderId="8" applyNumberFormat="0" applyFont="0" applyAlignment="0" applyProtection="0"/>
    <xf numFmtId="0" fontId="22" fillId="0" borderId="0" applyNumberFormat="0" applyFill="0" applyBorder="0" applyAlignment="0" applyProtection="0"/>
    <xf numFmtId="0" fontId="4" fillId="0" borderId="9" applyNumberFormat="0" applyFill="0" applyAlignment="0" applyProtection="0"/>
    <xf numFmtId="3" fontId="7" fillId="0" borderId="0">
      <alignment horizontal="right" vertical="center"/>
    </xf>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2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3" fillId="33" borderId="0" applyNumberFormat="0" applyBorder="0" applyAlignment="0" applyProtection="0"/>
    <xf numFmtId="0" fontId="24" fillId="0" borderId="0">
      <alignment horizontal="left" vertical="center"/>
    </xf>
    <xf numFmtId="0" fontId="34" fillId="0" borderId="0">
      <alignment horizontal="right" vertical="center"/>
    </xf>
    <xf numFmtId="0" fontId="25" fillId="0" borderId="10">
      <alignment horizontal="left" vertical="center" indent="1"/>
    </xf>
    <xf numFmtId="0" fontId="27" fillId="0" borderId="0"/>
    <xf numFmtId="0" fontId="26" fillId="0" borderId="0">
      <alignment vertical="top" wrapText="1"/>
    </xf>
    <xf numFmtId="43" fontId="29" fillId="0" borderId="0" applyFont="0" applyFill="0" applyBorder="0" applyAlignment="0" applyProtection="0"/>
    <xf numFmtId="0" fontId="32" fillId="0" borderId="0" applyNumberFormat="0" applyFill="0" applyBorder="0" applyProtection="0"/>
    <xf numFmtId="3" fontId="33" fillId="0" borderId="10">
      <alignment horizontal="left" vertical="center" indent="1"/>
    </xf>
    <xf numFmtId="37" fontId="27" fillId="0" borderId="0" applyFont="0" applyFill="0" applyBorder="0" applyAlignment="0" applyProtection="0"/>
    <xf numFmtId="6" fontId="27"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3" fontId="37" fillId="0" borderId="0" applyNumberFormat="0" applyFill="0" applyBorder="0" applyAlignment="0" applyProtection="0"/>
    <xf numFmtId="3" fontId="38"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4" applyNumberFormat="0" applyAlignment="0" applyProtection="0"/>
    <xf numFmtId="0" fontId="17" fillId="7" borderId="5" applyNumberFormat="0" applyAlignment="0" applyProtection="0"/>
    <xf numFmtId="0" fontId="18" fillId="7" borderId="4" applyNumberFormat="0" applyAlignment="0" applyProtection="0"/>
    <xf numFmtId="0" fontId="19" fillId="0" borderId="6" applyNumberFormat="0" applyFill="0" applyAlignment="0" applyProtection="0"/>
    <xf numFmtId="0" fontId="20" fillId="8" borderId="7" applyNumberFormat="0" applyAlignment="0" applyProtection="0"/>
    <xf numFmtId="0" fontId="21" fillId="0" borderId="0" applyNumberFormat="0" applyFill="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4"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3"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3" fillId="33" borderId="0" applyNumberFormat="0" applyBorder="0" applyAlignment="0" applyProtection="0"/>
    <xf numFmtId="0" fontId="24" fillId="0" borderId="0">
      <alignment horizontal="right" vertical="center"/>
    </xf>
    <xf numFmtId="165" fontId="11" fillId="0" borderId="0">
      <alignment horizontal="right" vertical="center"/>
    </xf>
    <xf numFmtId="3" fontId="11" fillId="0" borderId="0">
      <alignment horizontal="right" vertical="center"/>
    </xf>
    <xf numFmtId="3" fontId="38" fillId="0" borderId="0" applyNumberFormat="0" applyFill="0" applyBorder="0" applyAlignment="0" applyProtection="0"/>
    <xf numFmtId="166" fontId="1" fillId="0" borderId="0" applyFont="0" applyFill="0" applyBorder="0" applyAlignment="0" applyProtection="0"/>
  </cellStyleXfs>
  <cellXfs count="288">
    <xf numFmtId="3" fontId="0" fillId="0" borderId="0" xfId="0"/>
    <xf numFmtId="3" fontId="0" fillId="0" borderId="0" xfId="0" applyAlignment="1" applyProtection="1">
      <alignment vertical="center"/>
    </xf>
    <xf numFmtId="3" fontId="5" fillId="0" borderId="0" xfId="0" applyFont="1" applyAlignment="1" applyProtection="1">
      <alignment vertical="center"/>
    </xf>
    <xf numFmtId="3" fontId="0" fillId="0" borderId="0" xfId="0" applyFill="1" applyBorder="1" applyAlignment="1" applyProtection="1">
      <alignment vertical="center"/>
    </xf>
    <xf numFmtId="0" fontId="9" fillId="0" borderId="2" xfId="4">
      <alignment vertical="center"/>
    </xf>
    <xf numFmtId="0" fontId="11" fillId="0" borderId="0" xfId="6">
      <alignment horizontal="left" vertical="center" indent="1"/>
    </xf>
    <xf numFmtId="3" fontId="0" fillId="0" borderId="0" xfId="0" applyAlignment="1">
      <alignment vertical="top"/>
    </xf>
    <xf numFmtId="0" fontId="9" fillId="0" borderId="2" xfId="4" applyFill="1">
      <alignment vertical="center"/>
    </xf>
    <xf numFmtId="0" fontId="10" fillId="0" borderId="3" xfId="5">
      <alignment vertical="center"/>
    </xf>
    <xf numFmtId="0" fontId="10" fillId="0" borderId="3" xfId="5" applyFill="1">
      <alignment vertical="center"/>
    </xf>
    <xf numFmtId="0" fontId="24" fillId="0" borderId="0" xfId="49" applyFill="1" applyBorder="1">
      <alignment horizontal="left" vertical="center"/>
    </xf>
    <xf numFmtId="3" fontId="0" fillId="0" borderId="0" xfId="0" applyFill="1" applyBorder="1"/>
    <xf numFmtId="0" fontId="34" fillId="0" borderId="0" xfId="50">
      <alignment horizontal="right" vertical="center"/>
    </xf>
    <xf numFmtId="3" fontId="7" fillId="0" borderId="0" xfId="20" applyFill="1" applyBorder="1">
      <alignment horizontal="right" vertical="center"/>
    </xf>
    <xf numFmtId="3" fontId="27" fillId="0" borderId="0" xfId="0" applyFont="1" applyFill="1" applyProtection="1"/>
    <xf numFmtId="3" fontId="25" fillId="35" borderId="14" xfId="0" applyFont="1" applyFill="1" applyBorder="1" applyAlignment="1" applyProtection="1">
      <alignment horizontal="center" vertical="center"/>
    </xf>
    <xf numFmtId="3" fontId="25" fillId="35" borderId="15" xfId="0" applyFont="1" applyFill="1" applyBorder="1" applyAlignment="1" applyProtection="1">
      <alignment horizontal="center" vertical="center"/>
    </xf>
    <xf numFmtId="3" fontId="25" fillId="35" borderId="16" xfId="0" applyFont="1" applyFill="1" applyBorder="1" applyAlignment="1" applyProtection="1">
      <alignment horizontal="center" vertical="center"/>
    </xf>
    <xf numFmtId="3" fontId="11" fillId="0" borderId="17" xfId="0" applyFont="1" applyFill="1" applyBorder="1" applyAlignment="1" applyProtection="1">
      <alignment horizontal="center" vertical="center" wrapText="1"/>
    </xf>
    <xf numFmtId="3" fontId="27" fillId="0" borderId="1" xfId="0" applyFont="1" applyFill="1" applyBorder="1" applyAlignment="1" applyProtection="1">
      <alignment horizontal="center" vertical="center" wrapText="1"/>
    </xf>
    <xf numFmtId="3" fontId="27" fillId="0" borderId="18" xfId="0" applyFont="1" applyFill="1" applyBorder="1" applyAlignment="1" applyProtection="1">
      <alignment horizontal="center" vertical="center" wrapText="1"/>
    </xf>
    <xf numFmtId="3" fontId="11" fillId="0" borderId="19" xfId="0" applyFont="1" applyFill="1" applyBorder="1" applyAlignment="1" applyProtection="1">
      <alignment horizontal="center" vertical="center" wrapText="1"/>
    </xf>
    <xf numFmtId="3" fontId="27" fillId="0" borderId="20" xfId="0" applyFont="1" applyFill="1" applyBorder="1" applyAlignment="1" applyProtection="1">
      <alignment horizontal="center" vertical="center" wrapText="1"/>
    </xf>
    <xf numFmtId="9" fontId="27" fillId="0" borderId="21" xfId="0" applyNumberFormat="1" applyFont="1" applyFill="1" applyBorder="1" applyAlignment="1" applyProtection="1">
      <alignment horizontal="center" vertical="center" wrapText="1"/>
    </xf>
    <xf numFmtId="3" fontId="25" fillId="35" borderId="16" xfId="0" applyFont="1" applyFill="1" applyBorder="1" applyAlignment="1" applyProtection="1">
      <alignment vertical="center"/>
    </xf>
    <xf numFmtId="3" fontId="27" fillId="0" borderId="17" xfId="0" applyFont="1" applyFill="1" applyBorder="1" applyAlignment="1" applyProtection="1">
      <alignment horizontal="center" vertical="center" wrapText="1"/>
    </xf>
    <xf numFmtId="3" fontId="27" fillId="0" borderId="18" xfId="0" applyFont="1" applyFill="1" applyBorder="1" applyAlignment="1" applyProtection="1">
      <alignment vertical="center" wrapText="1"/>
    </xf>
    <xf numFmtId="3" fontId="27" fillId="0" borderId="19" xfId="0" applyFont="1" applyFill="1" applyBorder="1" applyAlignment="1" applyProtection="1">
      <alignment horizontal="center" vertical="center" wrapText="1"/>
    </xf>
    <xf numFmtId="3" fontId="27" fillId="0" borderId="21" xfId="0" applyFont="1" applyFill="1" applyBorder="1" applyAlignment="1" applyProtection="1">
      <alignment vertical="center" wrapText="1"/>
    </xf>
    <xf numFmtId="3" fontId="27" fillId="0" borderId="0" xfId="0" applyFont="1" applyFill="1" applyAlignment="1" applyProtection="1">
      <alignment vertical="center"/>
    </xf>
    <xf numFmtId="3" fontId="30" fillId="0" borderId="0" xfId="0" applyFont="1" applyAlignment="1" applyProtection="1"/>
    <xf numFmtId="3" fontId="27" fillId="0" borderId="0" xfId="0" applyFont="1" applyAlignment="1" applyProtection="1"/>
    <xf numFmtId="3" fontId="27" fillId="0" borderId="0" xfId="0" applyFont="1" applyProtection="1"/>
    <xf numFmtId="3" fontId="11" fillId="35" borderId="14" xfId="0" applyFont="1" applyFill="1" applyBorder="1" applyAlignment="1" applyProtection="1">
      <alignment horizontal="center" vertical="center" wrapText="1"/>
    </xf>
    <xf numFmtId="3" fontId="11" fillId="35" borderId="16" xfId="0" applyFont="1" applyFill="1" applyBorder="1" applyAlignment="1" applyProtection="1">
      <alignment horizontal="center" vertical="center" wrapText="1"/>
    </xf>
    <xf numFmtId="3" fontId="27" fillId="0" borderId="17" xfId="0" applyFont="1" applyBorder="1" applyAlignment="1" applyProtection="1">
      <alignment horizontal="center" vertical="center" wrapText="1"/>
    </xf>
    <xf numFmtId="3" fontId="27" fillId="0" borderId="19" xfId="0" applyFont="1" applyBorder="1" applyAlignment="1" applyProtection="1">
      <alignment horizontal="center" vertical="center" wrapText="1"/>
    </xf>
    <xf numFmtId="3" fontId="31" fillId="0" borderId="0" xfId="0" applyFont="1" applyProtection="1"/>
    <xf numFmtId="3" fontId="27" fillId="0" borderId="0" xfId="0" applyFont="1" applyBorder="1" applyProtection="1"/>
    <xf numFmtId="3" fontId="27" fillId="0" borderId="18" xfId="0" applyFont="1" applyBorder="1" applyAlignment="1" applyProtection="1">
      <alignment horizontal="left" vertical="center" wrapText="1"/>
    </xf>
    <xf numFmtId="3" fontId="27" fillId="0" borderId="21" xfId="0" applyFont="1" applyBorder="1" applyAlignment="1" applyProtection="1">
      <alignment horizontal="left" vertical="center" wrapText="1"/>
    </xf>
    <xf numFmtId="3" fontId="0" fillId="0" borderId="0" xfId="0"/>
    <xf numFmtId="0" fontId="11" fillId="0" borderId="0" xfId="6">
      <alignment horizontal="left" vertical="center" indent="1"/>
    </xf>
    <xf numFmtId="0" fontId="9" fillId="0" borderId="0" xfId="4" applyBorder="1">
      <alignment vertical="center"/>
    </xf>
    <xf numFmtId="3" fontId="0" fillId="0" borderId="0" xfId="0" applyBorder="1"/>
    <xf numFmtId="0" fontId="11" fillId="0" borderId="0" xfId="6" applyBorder="1">
      <alignment horizontal="left" vertical="center" indent="1"/>
    </xf>
    <xf numFmtId="3" fontId="0" fillId="0" borderId="0" xfId="0" applyNumberFormat="1" applyBorder="1" applyAlignment="1">
      <alignment horizontal="right" indent="1"/>
    </xf>
    <xf numFmtId="165" fontId="0" fillId="0" borderId="0" xfId="0" applyNumberFormat="1" applyBorder="1" applyAlignment="1">
      <alignment horizontal="right" indent="1"/>
    </xf>
    <xf numFmtId="3" fontId="0" fillId="0" borderId="0" xfId="0"/>
    <xf numFmtId="3" fontId="8" fillId="36" borderId="1" xfId="1" applyProtection="1">
      <alignment horizontal="right" vertical="center"/>
    </xf>
    <xf numFmtId="3" fontId="8" fillId="36" borderId="1" xfId="0" applyFont="1" applyFill="1" applyBorder="1" applyAlignment="1" applyProtection="1">
      <alignment horizontal="right" vertical="center"/>
    </xf>
    <xf numFmtId="0" fontId="0" fillId="0" borderId="0" xfId="52" applyFont="1"/>
    <xf numFmtId="0" fontId="11" fillId="0" borderId="0" xfId="6">
      <alignment horizontal="left" vertical="center" indent="1"/>
    </xf>
    <xf numFmtId="3" fontId="8" fillId="36" borderId="1" xfId="1" applyAlignment="1">
      <alignment horizontal="center" vertical="center"/>
      <protection locked="0"/>
    </xf>
    <xf numFmtId="0" fontId="10" fillId="0" borderId="3" xfId="5" applyAlignment="1">
      <alignment horizontal="center" vertical="center" wrapText="1"/>
    </xf>
    <xf numFmtId="3" fontId="7" fillId="0" borderId="0" xfId="20" applyAlignment="1">
      <alignment horizontal="center" vertical="center"/>
    </xf>
    <xf numFmtId="0" fontId="11" fillId="0" borderId="12" xfId="6" applyBorder="1">
      <alignment horizontal="left" vertical="center" indent="1"/>
    </xf>
    <xf numFmtId="3" fontId="0" fillId="0" borderId="12" xfId="0" applyBorder="1"/>
    <xf numFmtId="0" fontId="25" fillId="0" borderId="10" xfId="51">
      <alignment horizontal="left" vertical="center" indent="1"/>
    </xf>
    <xf numFmtId="3" fontId="0" fillId="0" borderId="0" xfId="0"/>
    <xf numFmtId="3" fontId="7" fillId="0" borderId="0" xfId="20">
      <alignment horizontal="right" vertical="center"/>
    </xf>
    <xf numFmtId="0" fontId="8" fillId="36" borderId="1" xfId="1" applyNumberFormat="1" applyAlignment="1">
      <alignment horizontal="center" vertical="center"/>
      <protection locked="0"/>
    </xf>
    <xf numFmtId="3" fontId="36" fillId="0" borderId="0" xfId="0" applyFont="1" applyAlignment="1" applyProtection="1">
      <alignment vertical="center"/>
    </xf>
    <xf numFmtId="3" fontId="0" fillId="0" borderId="0" xfId="0" applyAlignment="1">
      <alignment horizontal="center"/>
    </xf>
    <xf numFmtId="0" fontId="10" fillId="0" borderId="12" xfId="5" applyBorder="1" applyAlignment="1">
      <alignment horizontal="center" vertical="center"/>
    </xf>
    <xf numFmtId="3" fontId="0" fillId="0" borderId="0" xfId="0" applyAlignment="1" applyProtection="1">
      <alignment horizontal="left" vertical="center" indent="1"/>
    </xf>
    <xf numFmtId="0" fontId="25" fillId="0" borderId="10" xfId="51" applyAlignment="1">
      <alignment horizontal="left" vertical="center" indent="2"/>
    </xf>
    <xf numFmtId="3" fontId="0" fillId="0" borderId="0" xfId="0" applyAlignment="1">
      <alignment horizontal="center" vertical="center"/>
    </xf>
    <xf numFmtId="0" fontId="11" fillId="0" borderId="10" xfId="6" applyBorder="1" applyAlignment="1">
      <alignment horizontal="left" vertical="center" indent="1"/>
    </xf>
    <xf numFmtId="3" fontId="0" fillId="0" borderId="10" xfId="0" applyBorder="1" applyAlignment="1">
      <alignment horizontal="center"/>
    </xf>
    <xf numFmtId="0" fontId="24" fillId="0" borderId="10" xfId="49" applyBorder="1" applyAlignment="1">
      <alignment horizontal="center" vertical="center"/>
    </xf>
    <xf numFmtId="166" fontId="7" fillId="0" borderId="0" xfId="59" applyFont="1" applyAlignment="1">
      <alignment horizontal="right" vertical="center"/>
    </xf>
    <xf numFmtId="167" fontId="7" fillId="0" borderId="0" xfId="61" applyFont="1" applyAlignment="1">
      <alignment horizontal="right" vertical="center"/>
    </xf>
    <xf numFmtId="0" fontId="26" fillId="0" borderId="0" xfId="53">
      <alignment vertical="top" wrapText="1"/>
    </xf>
    <xf numFmtId="3" fontId="0" fillId="0" borderId="0" xfId="0"/>
    <xf numFmtId="3" fontId="0" fillId="0" borderId="0" xfId="0" applyFill="1" applyBorder="1" applyAlignment="1">
      <alignment horizontal="right"/>
    </xf>
    <xf numFmtId="170" fontId="8" fillId="36" borderId="1" xfId="59" applyNumberFormat="1" applyFont="1" applyFill="1" applyBorder="1" applyAlignment="1" applyProtection="1">
      <alignment horizontal="right" vertical="center"/>
    </xf>
    <xf numFmtId="3" fontId="0" fillId="0" borderId="0" xfId="0" applyAlignment="1" applyProtection="1">
      <alignment vertical="center"/>
    </xf>
    <xf numFmtId="169" fontId="7" fillId="0" borderId="0" xfId="20" applyNumberFormat="1">
      <alignment horizontal="right" vertical="center"/>
    </xf>
    <xf numFmtId="171" fontId="8" fillId="36" borderId="1" xfId="59" applyNumberFormat="1" applyFont="1" applyFill="1" applyBorder="1" applyAlignment="1" applyProtection="1">
      <alignment horizontal="right" vertical="center"/>
    </xf>
    <xf numFmtId="0" fontId="24" fillId="0" borderId="0" xfId="103" applyAlignment="1">
      <alignment horizontal="right" vertical="center"/>
    </xf>
    <xf numFmtId="3" fontId="0" fillId="0" borderId="0" xfId="0"/>
    <xf numFmtId="0" fontId="9" fillId="0" borderId="2" xfId="4">
      <alignment vertical="center"/>
    </xf>
    <xf numFmtId="0" fontId="11" fillId="0" borderId="0" xfId="6">
      <alignment horizontal="left" vertical="center" indent="1"/>
    </xf>
    <xf numFmtId="0" fontId="10" fillId="0" borderId="3" xfId="5">
      <alignment vertical="center"/>
    </xf>
    <xf numFmtId="0" fontId="24" fillId="0" borderId="0" xfId="49" applyFill="1" applyBorder="1">
      <alignment horizontal="left" vertical="center"/>
    </xf>
    <xf numFmtId="0" fontId="34" fillId="0" borderId="0" xfId="50">
      <alignment horizontal="right" vertical="center"/>
    </xf>
    <xf numFmtId="3" fontId="7" fillId="0" borderId="0" xfId="20">
      <alignment horizontal="right" vertical="center"/>
    </xf>
    <xf numFmtId="0" fontId="26" fillId="0" borderId="0" xfId="53" applyAlignment="1">
      <alignment horizontal="left" vertical="top" wrapText="1"/>
    </xf>
    <xf numFmtId="0" fontId="27" fillId="0" borderId="0" xfId="52" applyAlignment="1">
      <alignment vertical="center"/>
    </xf>
    <xf numFmtId="0" fontId="24" fillId="0" borderId="0" xfId="49" applyAlignment="1">
      <alignment horizontal="left" vertical="center"/>
    </xf>
    <xf numFmtId="0" fontId="0" fillId="0" borderId="0" xfId="52" applyFont="1" applyAlignment="1">
      <alignment vertical="center"/>
    </xf>
    <xf numFmtId="0" fontId="9" fillId="0" borderId="2" xfId="4" applyAlignment="1">
      <alignment vertical="center"/>
    </xf>
    <xf numFmtId="3" fontId="0" fillId="0" borderId="0" xfId="0"/>
    <xf numFmtId="0" fontId="11" fillId="0" borderId="0" xfId="6">
      <alignment horizontal="left" vertical="center" indent="1"/>
    </xf>
    <xf numFmtId="3" fontId="36" fillId="0" borderId="0" xfId="0" applyFont="1" applyAlignment="1">
      <alignment horizontal="center"/>
    </xf>
    <xf numFmtId="3" fontId="28" fillId="0" borderId="0" xfId="0" applyFont="1" applyAlignment="1">
      <alignment vertical="center"/>
    </xf>
    <xf numFmtId="3" fontId="28" fillId="0" borderId="0" xfId="0" applyFont="1" applyAlignment="1">
      <alignment vertical="center" wrapText="1"/>
    </xf>
    <xf numFmtId="3" fontId="41" fillId="0" borderId="0" xfId="0" applyFont="1" applyProtection="1"/>
    <xf numFmtId="0" fontId="11" fillId="0" borderId="0" xfId="6">
      <alignment horizontal="left" vertical="center" indent="1"/>
    </xf>
    <xf numFmtId="0" fontId="10" fillId="0" borderId="0" xfId="5" applyBorder="1" applyAlignment="1">
      <alignment horizontal="center" vertical="center"/>
    </xf>
    <xf numFmtId="168" fontId="0" fillId="0" borderId="0" xfId="60" applyFont="1" applyAlignment="1" applyProtection="1">
      <alignment vertical="center"/>
    </xf>
    <xf numFmtId="3" fontId="25" fillId="0" borderId="10" xfId="51" applyNumberFormat="1">
      <alignment horizontal="left" vertical="center" indent="1"/>
    </xf>
    <xf numFmtId="3" fontId="25" fillId="0" borderId="10" xfId="51" applyNumberFormat="1" applyAlignment="1">
      <alignment horizontal="right" vertical="center" indent="1"/>
    </xf>
    <xf numFmtId="3" fontId="25" fillId="0" borderId="10" xfId="51" applyNumberFormat="1" applyAlignment="1">
      <alignment horizontal="right" vertical="center"/>
    </xf>
    <xf numFmtId="168" fontId="7" fillId="0" borderId="0" xfId="60" applyFont="1" applyAlignment="1">
      <alignment horizontal="right" vertical="center"/>
    </xf>
    <xf numFmtId="165" fontId="7" fillId="0" borderId="0" xfId="20" applyNumberFormat="1">
      <alignment horizontal="right" vertical="center"/>
    </xf>
    <xf numFmtId="165" fontId="8" fillId="36" borderId="1" xfId="1" applyNumberFormat="1" applyProtection="1">
      <alignment horizontal="right" vertical="center"/>
    </xf>
    <xf numFmtId="0" fontId="0" fillId="0" borderId="0" xfId="52" applyFont="1" applyBorder="1" applyAlignment="1">
      <alignment vertical="center"/>
    </xf>
    <xf numFmtId="3" fontId="0" fillId="0" borderId="12" xfId="0" applyBorder="1" applyAlignment="1" applyProtection="1">
      <alignment vertical="center"/>
    </xf>
    <xf numFmtId="168" fontId="0" fillId="0" borderId="0" xfId="60" applyFont="1" applyBorder="1" applyAlignment="1" applyProtection="1">
      <alignment vertical="center"/>
    </xf>
    <xf numFmtId="0" fontId="27" fillId="0" borderId="0" xfId="103" applyFont="1" applyAlignment="1">
      <alignment horizontal="right" vertical="center"/>
    </xf>
    <xf numFmtId="0" fontId="11" fillId="0" borderId="0" xfId="6">
      <alignment horizontal="left" vertical="center" indent="1"/>
    </xf>
    <xf numFmtId="0" fontId="26" fillId="0" borderId="0" xfId="53">
      <alignment vertical="top" wrapText="1"/>
    </xf>
    <xf numFmtId="0" fontId="26" fillId="0" borderId="0" xfId="53" applyAlignment="1">
      <alignment horizontal="left" vertical="top" wrapText="1"/>
    </xf>
    <xf numFmtId="3" fontId="0" fillId="0" borderId="0" xfId="0"/>
    <xf numFmtId="3" fontId="40" fillId="0" borderId="0" xfId="0" applyFont="1" applyBorder="1" applyAlignment="1" applyProtection="1">
      <alignment horizontal="right" vertical="center"/>
    </xf>
    <xf numFmtId="0" fontId="11" fillId="0" borderId="0" xfId="6">
      <alignment horizontal="left" vertical="center" indent="1"/>
    </xf>
    <xf numFmtId="0" fontId="26" fillId="0" borderId="0" xfId="53" applyAlignment="1">
      <alignment vertical="top"/>
    </xf>
    <xf numFmtId="168" fontId="0" fillId="0" borderId="0" xfId="60" applyNumberFormat="1" applyFont="1" applyAlignment="1" applyProtection="1">
      <alignment vertical="center"/>
    </xf>
    <xf numFmtId="3" fontId="0" fillId="0" borderId="0" xfId="0" applyFont="1" applyFill="1" applyBorder="1" applyAlignment="1">
      <alignment horizontal="right"/>
    </xf>
    <xf numFmtId="172" fontId="0" fillId="0" borderId="0" xfId="0" applyNumberFormat="1" applyAlignment="1" applyProtection="1">
      <alignment vertical="center"/>
    </xf>
    <xf numFmtId="0" fontId="0" fillId="0" borderId="0" xfId="103" applyFont="1" applyAlignment="1">
      <alignment horizontal="right" vertical="center"/>
    </xf>
    <xf numFmtId="3" fontId="36" fillId="0" borderId="0" xfId="0" applyFont="1" applyAlignment="1">
      <alignment horizontal="left"/>
    </xf>
    <xf numFmtId="3" fontId="43" fillId="0" borderId="0" xfId="0" applyFont="1" applyAlignment="1">
      <alignment horizontal="left"/>
    </xf>
    <xf numFmtId="173" fontId="7" fillId="0" borderId="0" xfId="60" applyNumberFormat="1" applyFont="1" applyAlignment="1">
      <alignment horizontal="right" vertical="center"/>
    </xf>
    <xf numFmtId="173" fontId="8" fillId="36" borderId="1" xfId="60" applyNumberFormat="1" applyFont="1" applyFill="1" applyBorder="1" applyAlignment="1" applyProtection="1">
      <alignment horizontal="right" vertical="center"/>
    </xf>
    <xf numFmtId="173" fontId="8" fillId="36" borderId="1" xfId="60" applyNumberFormat="1" applyFont="1" applyFill="1" applyBorder="1" applyAlignment="1" applyProtection="1">
      <alignment horizontal="right" vertical="center"/>
      <protection locked="0"/>
    </xf>
    <xf numFmtId="0" fontId="11" fillId="37" borderId="0" xfId="6" applyFill="1">
      <alignment horizontal="left" vertical="center" indent="1"/>
    </xf>
    <xf numFmtId="0" fontId="27" fillId="37" borderId="0" xfId="103" applyFont="1" applyFill="1" applyAlignment="1">
      <alignment horizontal="right" vertical="center"/>
    </xf>
    <xf numFmtId="166" fontId="7" fillId="37" borderId="0" xfId="59" applyFont="1" applyFill="1" applyAlignment="1">
      <alignment horizontal="right" vertical="center"/>
    </xf>
    <xf numFmtId="3" fontId="0" fillId="37" borderId="0" xfId="0" applyFill="1" applyAlignment="1" applyProtection="1">
      <alignment vertical="center"/>
    </xf>
    <xf numFmtId="0" fontId="34" fillId="37" borderId="0" xfId="50" applyFill="1">
      <alignment horizontal="right" vertical="center"/>
    </xf>
    <xf numFmtId="3" fontId="7" fillId="35" borderId="0" xfId="20" applyFont="1" applyFill="1" applyAlignment="1">
      <alignment horizontal="right" vertical="center" indent="1"/>
    </xf>
    <xf numFmtId="3" fontId="8" fillId="36" borderId="1" xfId="1" applyFont="1" applyAlignment="1">
      <alignment horizontal="right" vertical="center" indent="3"/>
      <protection locked="0"/>
    </xf>
    <xf numFmtId="3" fontId="7" fillId="0" borderId="0" xfId="20" applyFont="1" applyAlignment="1">
      <alignment horizontal="right" vertical="center" indent="1"/>
    </xf>
    <xf numFmtId="174" fontId="0" fillId="0" borderId="0" xfId="60" applyNumberFormat="1" applyFont="1" applyAlignment="1" applyProtection="1">
      <alignment vertical="center"/>
    </xf>
    <xf numFmtId="3" fontId="8" fillId="38" borderId="1" xfId="1" applyFont="1" applyFill="1" applyAlignment="1">
      <alignment horizontal="right" vertical="center" indent="3"/>
      <protection locked="0"/>
    </xf>
    <xf numFmtId="169" fontId="7" fillId="35" borderId="0" xfId="20" applyNumberFormat="1" applyFont="1" applyFill="1" applyAlignment="1">
      <alignment horizontal="right" vertical="center" indent="1"/>
    </xf>
    <xf numFmtId="169" fontId="7" fillId="0" borderId="0" xfId="20" applyNumberFormat="1" applyFont="1" applyAlignment="1">
      <alignment horizontal="right" vertical="center" indent="1"/>
    </xf>
    <xf numFmtId="169" fontId="25" fillId="0" borderId="10" xfId="51" applyNumberFormat="1" applyAlignment="1">
      <alignment horizontal="right" vertical="center" indent="1"/>
    </xf>
    <xf numFmtId="3" fontId="0" fillId="0" borderId="0" xfId="0"/>
    <xf numFmtId="0" fontId="26" fillId="0" borderId="0" xfId="53">
      <alignment vertical="top" wrapText="1"/>
    </xf>
    <xf numFmtId="3" fontId="0" fillId="0" borderId="0" xfId="0"/>
    <xf numFmtId="0" fontId="26" fillId="0" borderId="0" xfId="53">
      <alignment vertical="top" wrapText="1"/>
    </xf>
    <xf numFmtId="0" fontId="26" fillId="0" borderId="0" xfId="53" applyAlignment="1">
      <alignment horizontal="left" vertical="top" wrapText="1"/>
    </xf>
    <xf numFmtId="0" fontId="0" fillId="0" borderId="0" xfId="52" applyFont="1" applyBorder="1" applyAlignment="1">
      <alignment horizontal="left" vertical="top" wrapText="1"/>
    </xf>
    <xf numFmtId="3" fontId="40" fillId="0" borderId="0" xfId="0" applyFont="1" applyBorder="1" applyAlignment="1">
      <alignment horizontal="right" vertical="top"/>
    </xf>
    <xf numFmtId="3" fontId="36" fillId="0" borderId="0" xfId="0" applyFont="1"/>
    <xf numFmtId="3" fontId="45" fillId="0" borderId="0" xfId="0" applyFont="1" applyAlignment="1">
      <alignment horizontal="right" vertical="center" wrapText="1"/>
    </xf>
    <xf numFmtId="0" fontId="10" fillId="0" borderId="2" xfId="5" applyBorder="1" applyAlignment="1">
      <alignment horizontal="center" vertical="center" wrapText="1"/>
    </xf>
    <xf numFmtId="3" fontId="7" fillId="35" borderId="0" xfId="20" applyFill="1" applyBorder="1">
      <alignment horizontal="right" vertical="center"/>
    </xf>
    <xf numFmtId="169" fontId="7" fillId="35" borderId="0" xfId="20" applyNumberFormat="1" applyFill="1" applyBorder="1">
      <alignment horizontal="right" vertical="center"/>
    </xf>
    <xf numFmtId="3" fontId="7" fillId="35" borderId="0" xfId="20" applyNumberFormat="1" applyFill="1" applyBorder="1">
      <alignment horizontal="right" vertical="center"/>
    </xf>
    <xf numFmtId="3" fontId="7" fillId="0" borderId="0" xfId="20" applyBorder="1">
      <alignment horizontal="right" vertical="center"/>
    </xf>
    <xf numFmtId="169" fontId="7" fillId="0" borderId="0" xfId="20" applyNumberFormat="1" applyBorder="1">
      <alignment horizontal="right" vertical="center"/>
    </xf>
    <xf numFmtId="3" fontId="7" fillId="0" borderId="0" xfId="20" applyNumberFormat="1" applyBorder="1">
      <alignment horizontal="right" vertical="center"/>
    </xf>
    <xf numFmtId="3" fontId="7" fillId="0" borderId="22" xfId="20" applyBorder="1">
      <alignment horizontal="right" vertical="center"/>
    </xf>
    <xf numFmtId="3" fontId="7" fillId="0" borderId="23" xfId="20" applyNumberFormat="1" applyBorder="1">
      <alignment horizontal="right" vertical="center"/>
    </xf>
    <xf numFmtId="3" fontId="7" fillId="35" borderId="0" xfId="20" applyFont="1" applyFill="1" applyAlignment="1">
      <alignment horizontal="right" vertical="center"/>
    </xf>
    <xf numFmtId="3" fontId="7" fillId="0" borderId="0" xfId="20" applyFont="1" applyAlignment="1">
      <alignment horizontal="right" vertical="center"/>
    </xf>
    <xf numFmtId="169" fontId="7" fillId="35" borderId="0" xfId="20" applyNumberFormat="1" applyFont="1" applyFill="1" applyAlignment="1">
      <alignment horizontal="right" vertical="center" indent="2"/>
    </xf>
    <xf numFmtId="169" fontId="7" fillId="0" borderId="0" xfId="20" applyNumberFormat="1" applyFont="1" applyAlignment="1">
      <alignment horizontal="right" vertical="center" indent="2"/>
    </xf>
    <xf numFmtId="169" fontId="7" fillId="35" borderId="0" xfId="20" applyNumberFormat="1" applyFont="1" applyFill="1" applyAlignment="1">
      <alignment horizontal="left" vertical="center" indent="1"/>
    </xf>
    <xf numFmtId="169" fontId="7" fillId="0" borderId="0" xfId="20" applyNumberFormat="1" applyFont="1" applyAlignment="1">
      <alignment horizontal="left" vertical="center" indent="1"/>
    </xf>
    <xf numFmtId="3" fontId="7" fillId="35" borderId="0" xfId="20" applyNumberFormat="1" applyFont="1" applyFill="1" applyAlignment="1">
      <alignment horizontal="right" vertical="center" indent="1"/>
    </xf>
    <xf numFmtId="3" fontId="7" fillId="0" borderId="0" xfId="20" applyNumberFormat="1" applyFont="1" applyAlignment="1">
      <alignment horizontal="right" vertical="center" indent="1"/>
    </xf>
    <xf numFmtId="3" fontId="46" fillId="0" borderId="0" xfId="0" applyFont="1" applyAlignment="1">
      <alignment horizontal="left"/>
    </xf>
    <xf numFmtId="0" fontId="26" fillId="0" borderId="0" xfId="53">
      <alignment vertical="top" wrapText="1"/>
    </xf>
    <xf numFmtId="3" fontId="0" fillId="0" borderId="0" xfId="0"/>
    <xf numFmtId="0" fontId="11" fillId="0" borderId="0" xfId="6">
      <alignment horizontal="left" vertical="center" indent="1"/>
    </xf>
    <xf numFmtId="0" fontId="9" fillId="0" borderId="2" xfId="4" applyAlignment="1">
      <alignment horizontal="center" vertical="center"/>
    </xf>
    <xf numFmtId="3" fontId="30" fillId="34" borderId="1" xfId="0" applyFont="1" applyFill="1" applyBorder="1" applyAlignment="1" applyProtection="1">
      <alignment horizontal="center" vertical="center"/>
    </xf>
    <xf numFmtId="3" fontId="30" fillId="34" borderId="1" xfId="0" applyFont="1" applyFill="1" applyBorder="1" applyAlignment="1" applyProtection="1">
      <alignment horizontal="center"/>
    </xf>
    <xf numFmtId="0" fontId="44" fillId="0" borderId="0" xfId="53" applyFont="1" applyAlignment="1">
      <alignment horizontal="center" vertical="center" wrapText="1"/>
    </xf>
    <xf numFmtId="0" fontId="11" fillId="0" borderId="3" xfId="6" applyBorder="1">
      <alignment horizontal="left" vertical="center" indent="1"/>
    </xf>
    <xf numFmtId="167" fontId="0" fillId="0" borderId="3" xfId="61" applyFont="1" applyBorder="1" applyAlignment="1">
      <alignment horizontal="right" indent="1"/>
    </xf>
    <xf numFmtId="3" fontId="0" fillId="0" borderId="3" xfId="0" applyBorder="1"/>
    <xf numFmtId="166" fontId="0" fillId="0" borderId="3" xfId="59" applyFont="1" applyBorder="1" applyAlignment="1">
      <alignment horizontal="right" indent="1"/>
    </xf>
    <xf numFmtId="0" fontId="10" fillId="0" borderId="11" xfId="5" applyBorder="1" applyAlignment="1">
      <alignment horizontal="left" vertical="center"/>
    </xf>
    <xf numFmtId="0" fontId="10" fillId="0" borderId="11" xfId="5" applyBorder="1" applyAlignment="1">
      <alignment horizontal="center" vertical="center"/>
    </xf>
    <xf numFmtId="0" fontId="11" fillId="0" borderId="13" xfId="6" applyBorder="1">
      <alignment horizontal="left" vertical="center" indent="1"/>
    </xf>
    <xf numFmtId="167" fontId="0" fillId="0" borderId="13" xfId="61" applyFont="1" applyBorder="1" applyAlignment="1">
      <alignment horizontal="right" indent="1"/>
    </xf>
    <xf numFmtId="3" fontId="0" fillId="0" borderId="13" xfId="0" applyBorder="1"/>
    <xf numFmtId="166" fontId="0" fillId="0" borderId="13" xfId="59" applyFont="1" applyBorder="1" applyAlignment="1">
      <alignment horizontal="right" indent="1"/>
    </xf>
    <xf numFmtId="0" fontId="11" fillId="0" borderId="0" xfId="6">
      <alignment horizontal="left" vertical="center" indent="1"/>
    </xf>
    <xf numFmtId="167" fontId="0" fillId="0" borderId="0" xfId="61" applyFont="1" applyAlignment="1">
      <alignment horizontal="right" indent="1"/>
    </xf>
    <xf numFmtId="0" fontId="25" fillId="0" borderId="10" xfId="51">
      <alignment horizontal="left" vertical="center" indent="1"/>
    </xf>
    <xf numFmtId="167" fontId="25" fillId="0" borderId="10" xfId="61" applyFont="1" applyBorder="1" applyAlignment="1">
      <alignment horizontal="right" vertical="center" indent="1"/>
    </xf>
    <xf numFmtId="0" fontId="25" fillId="0" borderId="10" xfId="51" applyAlignment="1">
      <alignment horizontal="left" vertical="center"/>
    </xf>
    <xf numFmtId="166" fontId="25" fillId="0" borderId="10" xfId="59" applyFont="1" applyBorder="1" applyAlignment="1">
      <alignment horizontal="right" vertical="center" indent="1"/>
    </xf>
    <xf numFmtId="3" fontId="0" fillId="0" borderId="0" xfId="0"/>
    <xf numFmtId="0" fontId="6" fillId="2" borderId="1" xfId="3">
      <alignment horizontal="left" vertical="center" indent="1"/>
    </xf>
    <xf numFmtId="166" fontId="0" fillId="0" borderId="0" xfId="59" applyFont="1" applyAlignment="1">
      <alignment horizontal="right" indent="1"/>
    </xf>
    <xf numFmtId="0" fontId="26" fillId="0" borderId="0" xfId="53" applyFill="1" applyAlignment="1">
      <alignment horizontal="left" vertical="top" wrapText="1"/>
    </xf>
    <xf numFmtId="3" fontId="40" fillId="0" borderId="12" xfId="0" applyFont="1" applyBorder="1" applyAlignment="1">
      <alignment horizontal="right" vertical="top"/>
    </xf>
    <xf numFmtId="3" fontId="28" fillId="0" borderId="0" xfId="0" applyFont="1" applyAlignment="1">
      <alignment horizontal="center" vertical="center" wrapText="1"/>
    </xf>
    <xf numFmtId="3" fontId="28" fillId="0" borderId="0" xfId="0" applyFont="1" applyAlignment="1">
      <alignment horizontal="center" vertical="top"/>
    </xf>
    <xf numFmtId="0" fontId="26" fillId="0" borderId="0" xfId="53" applyAlignment="1">
      <alignment horizontal="left" vertical="top" wrapText="1"/>
    </xf>
    <xf numFmtId="3" fontId="0" fillId="0" borderId="12" xfId="0" applyBorder="1" applyAlignment="1">
      <alignment horizontal="center" vertical="top"/>
    </xf>
    <xf numFmtId="3" fontId="28" fillId="0" borderId="0" xfId="0" applyFont="1" applyAlignment="1">
      <alignment horizontal="center" vertical="center"/>
    </xf>
    <xf numFmtId="0" fontId="26" fillId="0" borderId="0" xfId="53" applyFill="1">
      <alignment vertical="top" wrapText="1"/>
    </xf>
    <xf numFmtId="0" fontId="26" fillId="0" borderId="0" xfId="53">
      <alignment vertical="top" wrapText="1"/>
    </xf>
    <xf numFmtId="0" fontId="6" fillId="2" borderId="1" xfId="3" applyProtection="1">
      <alignment horizontal="left" vertical="center" indent="1"/>
    </xf>
    <xf numFmtId="3" fontId="40" fillId="0" borderId="12" xfId="0" applyFont="1" applyBorder="1" applyAlignment="1" applyProtection="1">
      <alignment horizontal="right" vertical="top"/>
    </xf>
    <xf numFmtId="3" fontId="0" fillId="0" borderId="12" xfId="0" applyBorder="1" applyAlignment="1" applyProtection="1">
      <alignment horizontal="left" vertical="top" wrapText="1"/>
    </xf>
    <xf numFmtId="3" fontId="0" fillId="0" borderId="0" xfId="0" applyBorder="1" applyAlignment="1" applyProtection="1">
      <alignment horizontal="left" vertical="top" wrapText="1"/>
    </xf>
    <xf numFmtId="0" fontId="0" fillId="0" borderId="12" xfId="52" applyFont="1" applyBorder="1" applyAlignment="1">
      <alignment horizontal="left" vertical="top" wrapText="1"/>
    </xf>
    <xf numFmtId="0" fontId="0" fillId="0" borderId="0" xfId="52" applyFont="1" applyAlignment="1">
      <alignment horizontal="left" vertical="top" wrapText="1"/>
    </xf>
    <xf numFmtId="0" fontId="0" fillId="0" borderId="12" xfId="52" applyFont="1" applyBorder="1" applyAlignment="1">
      <alignment vertical="top"/>
    </xf>
    <xf numFmtId="0" fontId="0" fillId="0" borderId="0" xfId="52" applyFont="1" applyBorder="1" applyAlignment="1">
      <alignment horizontal="left" vertical="top" wrapText="1"/>
    </xf>
    <xf numFmtId="0" fontId="0" fillId="37" borderId="0" xfId="52" applyFont="1" applyFill="1" applyAlignment="1">
      <alignment horizontal="left" vertical="top" wrapText="1"/>
    </xf>
    <xf numFmtId="3" fontId="8" fillId="36" borderId="18" xfId="1" applyBorder="1" applyAlignment="1">
      <alignment horizontal="center" vertical="center"/>
      <protection locked="0"/>
    </xf>
    <xf numFmtId="3" fontId="8" fillId="36" borderId="17" xfId="1" applyBorder="1" applyAlignment="1">
      <alignment horizontal="center" vertical="center"/>
      <protection locked="0"/>
    </xf>
    <xf numFmtId="0" fontId="6" fillId="2" borderId="18" xfId="3" applyBorder="1" applyProtection="1">
      <alignment horizontal="left" vertical="center" indent="1"/>
    </xf>
    <xf numFmtId="0" fontId="6" fillId="2" borderId="24" xfId="3" applyBorder="1" applyProtection="1">
      <alignment horizontal="left" vertical="center" indent="1"/>
    </xf>
    <xf numFmtId="0" fontId="48" fillId="2" borderId="0" xfId="3" applyFont="1" applyBorder="1" applyAlignment="1" applyProtection="1">
      <alignment vertical="center"/>
    </xf>
    <xf numFmtId="3" fontId="0" fillId="0" borderId="0" xfId="0" applyFont="1" applyAlignment="1" applyProtection="1">
      <alignment vertical="center"/>
    </xf>
    <xf numFmtId="3" fontId="40" fillId="0" borderId="12" xfId="0" quotePrefix="1" applyFont="1" applyBorder="1" applyAlignment="1">
      <alignment horizontal="right" vertical="top"/>
    </xf>
    <xf numFmtId="3" fontId="40" fillId="0" borderId="0" xfId="0" applyFont="1" applyBorder="1" applyAlignment="1">
      <alignment horizontal="right" vertical="center"/>
    </xf>
    <xf numFmtId="3" fontId="38" fillId="0" borderId="0" xfId="106" applyAlignment="1" applyProtection="1">
      <alignment vertical="center"/>
    </xf>
    <xf numFmtId="166" fontId="7" fillId="0" borderId="0" xfId="107" applyFont="1" applyAlignment="1">
      <alignment horizontal="right" vertical="center"/>
    </xf>
    <xf numFmtId="3" fontId="0" fillId="0" borderId="0" xfId="0" applyAlignment="1" applyProtection="1">
      <alignment horizontal="left" vertical="center"/>
    </xf>
    <xf numFmtId="3" fontId="49" fillId="0" borderId="0" xfId="0" applyFont="1" applyAlignment="1" applyProtection="1">
      <alignment vertical="center"/>
    </xf>
    <xf numFmtId="0" fontId="24" fillId="0" borderId="0" xfId="49">
      <alignment horizontal="left" vertical="center"/>
    </xf>
    <xf numFmtId="0" fontId="26" fillId="0" borderId="0" xfId="53" applyAlignment="1">
      <alignment horizontal="center" vertical="top" wrapText="1"/>
    </xf>
    <xf numFmtId="3" fontId="38" fillId="0" borderId="0" xfId="106" applyAlignment="1" applyProtection="1">
      <alignment horizontal="left" vertical="center"/>
    </xf>
    <xf numFmtId="0" fontId="26" fillId="0" borderId="0" xfId="53" applyFont="1" applyAlignment="1">
      <alignment horizontal="left" vertical="top" wrapText="1"/>
    </xf>
    <xf numFmtId="0" fontId="50" fillId="0" borderId="0" xfId="53" applyFont="1">
      <alignment vertical="top" wrapText="1"/>
    </xf>
    <xf numFmtId="3" fontId="51" fillId="0" borderId="0" xfId="0" applyFont="1" applyAlignment="1" applyProtection="1">
      <alignment vertical="center"/>
    </xf>
    <xf numFmtId="0" fontId="38" fillId="0" borderId="0" xfId="106" applyNumberFormat="1" applyAlignment="1">
      <alignment vertical="top" wrapText="1"/>
    </xf>
    <xf numFmtId="3" fontId="0" fillId="0" borderId="0" xfId="0" applyBorder="1" applyAlignment="1" applyProtection="1">
      <alignment vertical="center"/>
    </xf>
    <xf numFmtId="3" fontId="52" fillId="0" borderId="0" xfId="0" applyFont="1" applyAlignment="1">
      <alignment vertical="top" wrapText="1"/>
    </xf>
    <xf numFmtId="0" fontId="10" fillId="0" borderId="3" xfId="5" applyBorder="1" applyAlignment="1">
      <alignment horizontal="left" vertical="center"/>
    </xf>
    <xf numFmtId="0" fontId="10" fillId="0" borderId="3" xfId="5" applyBorder="1" applyAlignment="1">
      <alignment horizontal="center" vertical="center"/>
    </xf>
    <xf numFmtId="0" fontId="10" fillId="0" borderId="3" xfId="5" applyAlignment="1">
      <alignment horizontal="center" vertical="center"/>
    </xf>
    <xf numFmtId="0" fontId="10" fillId="0" borderId="25" xfId="5" applyBorder="1" applyAlignment="1">
      <alignment horizontal="center" vertical="center"/>
    </xf>
    <xf numFmtId="3" fontId="38" fillId="0" borderId="0" xfId="106" applyAlignment="1">
      <alignment vertical="top" wrapText="1"/>
    </xf>
    <xf numFmtId="0" fontId="38" fillId="0" borderId="0" xfId="106" applyNumberFormat="1" applyAlignment="1">
      <alignment horizontal="left" vertical="top" wrapText="1"/>
    </xf>
    <xf numFmtId="0" fontId="24" fillId="0" borderId="26" xfId="49" applyBorder="1" applyAlignment="1">
      <alignment horizontal="center" vertical="center"/>
    </xf>
    <xf numFmtId="0" fontId="24" fillId="0" borderId="0" xfId="49" applyBorder="1" applyAlignment="1">
      <alignment horizontal="center" vertical="center"/>
    </xf>
    <xf numFmtId="3" fontId="8" fillId="36" borderId="1" xfId="1" applyAlignment="1">
      <alignment horizontal="left" vertical="center"/>
      <protection locked="0"/>
    </xf>
    <xf numFmtId="165" fontId="7" fillId="0" borderId="0" xfId="0" applyNumberFormat="1" applyFont="1" applyAlignment="1">
      <alignment horizontal="right" vertical="center" indent="2"/>
    </xf>
    <xf numFmtId="169" fontId="7" fillId="0" borderId="0" xfId="20" applyNumberFormat="1" applyAlignment="1">
      <alignment horizontal="right" vertical="center" indent="4"/>
    </xf>
    <xf numFmtId="3" fontId="8" fillId="36" borderId="1" xfId="1" applyBorder="1" applyAlignment="1">
      <alignment horizontal="left" vertical="center"/>
      <protection locked="0"/>
    </xf>
    <xf numFmtId="3" fontId="53" fillId="36" borderId="0" xfId="1" applyFont="1" applyBorder="1" applyAlignment="1">
      <alignment horizontal="left" vertical="center"/>
      <protection locked="0"/>
    </xf>
    <xf numFmtId="0" fontId="25" fillId="0" borderId="10" xfId="51" applyAlignment="1">
      <alignment horizontal="left" vertical="center" indent="1"/>
    </xf>
    <xf numFmtId="165" fontId="25" fillId="0" borderId="10" xfId="0" applyNumberFormat="1" applyFont="1" applyBorder="1" applyAlignment="1">
      <alignment horizontal="right" vertical="center" indent="2"/>
    </xf>
    <xf numFmtId="169" fontId="25" fillId="0" borderId="10" xfId="51" applyNumberFormat="1" applyAlignment="1">
      <alignment horizontal="right" vertical="center" indent="4"/>
    </xf>
    <xf numFmtId="0" fontId="25" fillId="0" borderId="17" xfId="51" applyBorder="1">
      <alignment horizontal="left" vertical="center" indent="1"/>
    </xf>
    <xf numFmtId="3" fontId="0" fillId="0" borderId="0" xfId="0" applyAlignment="1" applyProtection="1">
      <alignment horizontal="center" vertical="center"/>
    </xf>
    <xf numFmtId="3" fontId="0" fillId="0" borderId="0" xfId="0" applyAlignment="1" applyProtection="1">
      <alignment horizontal="left" vertical="center"/>
    </xf>
    <xf numFmtId="0" fontId="9" fillId="0" borderId="0" xfId="4" applyFill="1" applyBorder="1">
      <alignment vertical="center"/>
    </xf>
    <xf numFmtId="0" fontId="9" fillId="0" borderId="2" xfId="4" applyBorder="1">
      <alignment vertical="center"/>
    </xf>
    <xf numFmtId="0" fontId="26" fillId="0" borderId="12" xfId="53" applyBorder="1" applyAlignment="1">
      <alignment horizontal="left" vertical="top" wrapText="1"/>
    </xf>
    <xf numFmtId="0" fontId="26" fillId="0" borderId="0" xfId="53" applyBorder="1" applyAlignment="1">
      <alignment horizontal="left" vertical="top" wrapText="1"/>
    </xf>
    <xf numFmtId="0" fontId="26" fillId="0" borderId="0" xfId="53" applyBorder="1" applyAlignment="1">
      <alignment horizontal="left" vertical="top" wrapText="1"/>
    </xf>
    <xf numFmtId="0" fontId="26" fillId="0" borderId="0" xfId="53" applyBorder="1" applyAlignment="1">
      <alignment vertical="top" wrapText="1"/>
    </xf>
    <xf numFmtId="0" fontId="26" fillId="0" borderId="12" xfId="53" applyBorder="1" applyAlignment="1">
      <alignment vertical="top" wrapText="1"/>
    </xf>
    <xf numFmtId="0" fontId="26" fillId="0" borderId="0" xfId="53" applyBorder="1" applyAlignment="1">
      <alignment vertical="top" wrapText="1"/>
    </xf>
    <xf numFmtId="3" fontId="0" fillId="0" borderId="0" xfId="0" applyAlignment="1"/>
    <xf numFmtId="3" fontId="24" fillId="0" borderId="0" xfId="0" applyFont="1" applyFill="1" applyBorder="1" applyAlignment="1">
      <alignment horizontal="center" vertical="center"/>
    </xf>
    <xf numFmtId="3" fontId="0" fillId="0" borderId="0" xfId="0" applyFont="1" applyBorder="1" applyAlignment="1">
      <alignment horizontal="center" vertical="center"/>
    </xf>
    <xf numFmtId="4" fontId="0" fillId="0" borderId="0" xfId="0" applyNumberFormat="1" applyBorder="1" applyAlignment="1" applyProtection="1">
      <alignment horizontal="center" vertical="center"/>
    </xf>
    <xf numFmtId="3" fontId="54" fillId="0" borderId="0" xfId="0" applyFont="1"/>
    <xf numFmtId="3" fontId="49" fillId="0" borderId="0" xfId="0" applyFont="1"/>
    <xf numFmtId="3" fontId="52" fillId="0" borderId="0" xfId="0" applyFont="1" applyAlignment="1" applyProtection="1">
      <alignment vertical="center"/>
    </xf>
    <xf numFmtId="3" fontId="11" fillId="0" borderId="0" xfId="0" applyFont="1" applyBorder="1" applyAlignment="1">
      <alignment horizontal="center" vertical="center"/>
    </xf>
    <xf numFmtId="0" fontId="11" fillId="0" borderId="13" xfId="6" quotePrefix="1" applyBorder="1">
      <alignment horizontal="left" vertical="center" indent="1"/>
    </xf>
    <xf numFmtId="3" fontId="0" fillId="0" borderId="13" xfId="0" applyNumberFormat="1" applyBorder="1" applyAlignment="1">
      <alignment horizontal="right" indent="1"/>
    </xf>
    <xf numFmtId="165" fontId="0" fillId="0" borderId="13" xfId="0" quotePrefix="1" applyNumberFormat="1" applyBorder="1" applyAlignment="1">
      <alignment horizontal="center"/>
    </xf>
    <xf numFmtId="165" fontId="0" fillId="0" borderId="13" xfId="0" applyNumberFormat="1" applyBorder="1" applyAlignment="1">
      <alignment horizontal="center"/>
    </xf>
    <xf numFmtId="164" fontId="0" fillId="0" borderId="13" xfId="0" quotePrefix="1" applyNumberFormat="1" applyBorder="1" applyAlignment="1">
      <alignment horizontal="center"/>
    </xf>
    <xf numFmtId="164" fontId="0" fillId="0" borderId="13" xfId="0" applyNumberFormat="1" applyBorder="1" applyAlignment="1">
      <alignment horizontal="center"/>
    </xf>
    <xf numFmtId="0" fontId="11" fillId="0" borderId="2" xfId="6" quotePrefix="1" applyBorder="1">
      <alignment horizontal="left" vertical="center" indent="1"/>
    </xf>
    <xf numFmtId="0" fontId="11" fillId="0" borderId="2" xfId="6" applyBorder="1">
      <alignment horizontal="left" vertical="center" indent="1"/>
    </xf>
    <xf numFmtId="3" fontId="0" fillId="0" borderId="2" xfId="0" applyNumberFormat="1" applyBorder="1" applyAlignment="1">
      <alignment horizontal="right" indent="1"/>
    </xf>
    <xf numFmtId="165" fontId="0" fillId="0" borderId="2" xfId="0" quotePrefix="1" applyNumberFormat="1" applyBorder="1" applyAlignment="1">
      <alignment horizontal="center"/>
    </xf>
    <xf numFmtId="165" fontId="0" fillId="0" borderId="2" xfId="0" applyNumberFormat="1" applyBorder="1" applyAlignment="1">
      <alignment horizontal="center"/>
    </xf>
    <xf numFmtId="164" fontId="0" fillId="0" borderId="2" xfId="0" quotePrefix="1" applyNumberFormat="1" applyBorder="1" applyAlignment="1">
      <alignment horizontal="center"/>
    </xf>
    <xf numFmtId="164" fontId="0" fillId="0" borderId="2" xfId="0" applyNumberFormat="1" applyBorder="1" applyAlignment="1">
      <alignment horizontal="center"/>
    </xf>
    <xf numFmtId="0" fontId="11" fillId="0" borderId="0" xfId="6" quotePrefix="1" applyBorder="1">
      <alignment horizontal="left" vertical="center" indent="1"/>
    </xf>
    <xf numFmtId="165" fontId="0" fillId="0" borderId="0" xfId="0" quotePrefix="1" applyNumberFormat="1" applyBorder="1" applyAlignment="1">
      <alignment horizontal="center"/>
    </xf>
    <xf numFmtId="165" fontId="0" fillId="0" borderId="0" xfId="0" applyNumberFormat="1" applyBorder="1" applyAlignment="1">
      <alignment horizontal="center"/>
    </xf>
    <xf numFmtId="164" fontId="0" fillId="0" borderId="0" xfId="0" quotePrefix="1" applyNumberFormat="1" applyBorder="1" applyAlignment="1">
      <alignment horizontal="center"/>
    </xf>
    <xf numFmtId="164" fontId="0" fillId="0" borderId="0" xfId="0" applyNumberFormat="1" applyBorder="1" applyAlignment="1">
      <alignment horizontal="center"/>
    </xf>
    <xf numFmtId="3" fontId="7" fillId="0" borderId="0" xfId="20" quotePrefix="1" applyAlignment="1">
      <alignment horizontal="center" vertical="center"/>
    </xf>
    <xf numFmtId="0" fontId="9" fillId="0" borderId="0" xfId="4" applyBorder="1" applyAlignment="1">
      <alignment horizontal="center" vertical="center"/>
    </xf>
  </cellXfs>
  <cellStyles count="108">
    <cellStyle name="20% - Accent1" xfId="26" builtinId="30" hidden="1"/>
    <cellStyle name="20% - Accent1" xfId="80" builtinId="30" hidden="1"/>
    <cellStyle name="20% - Accent2" xfId="30" builtinId="34" hidden="1"/>
    <cellStyle name="20% - Accent2" xfId="84" builtinId="34" hidden="1"/>
    <cellStyle name="20% - Accent3" xfId="34" builtinId="38" hidden="1"/>
    <cellStyle name="20% - Accent3" xfId="88" builtinId="38" hidden="1"/>
    <cellStyle name="20% - Accent4" xfId="38" builtinId="42" hidden="1"/>
    <cellStyle name="20% - Accent4" xfId="92" builtinId="42" hidden="1"/>
    <cellStyle name="20% - Accent5" xfId="42" builtinId="46" hidden="1"/>
    <cellStyle name="20% - Accent5" xfId="96" builtinId="46" hidden="1"/>
    <cellStyle name="20% - Accent6" xfId="46" builtinId="50" hidden="1"/>
    <cellStyle name="20% - Accent6" xfId="100" builtinId="50" hidden="1"/>
    <cellStyle name="40% - Accent1" xfId="27" builtinId="31" hidden="1"/>
    <cellStyle name="40% - Accent1" xfId="81" builtinId="31" hidden="1"/>
    <cellStyle name="40% - Accent2" xfId="31" builtinId="35" hidden="1"/>
    <cellStyle name="40% - Accent2" xfId="85" builtinId="35" hidden="1"/>
    <cellStyle name="40% - Accent3" xfId="35" builtinId="39" hidden="1"/>
    <cellStyle name="40% - Accent3" xfId="89" builtinId="39" hidden="1"/>
    <cellStyle name="40% - Accent4" xfId="39" builtinId="43" hidden="1"/>
    <cellStyle name="40% - Accent4" xfId="93" builtinId="43" hidden="1"/>
    <cellStyle name="40% - Accent5" xfId="43" builtinId="47" hidden="1"/>
    <cellStyle name="40% - Accent5" xfId="97" builtinId="47" hidden="1"/>
    <cellStyle name="40% - Accent6" xfId="47" builtinId="51" hidden="1"/>
    <cellStyle name="40% - Accent6" xfId="101" builtinId="51" hidden="1"/>
    <cellStyle name="60% - Accent1" xfId="28" builtinId="32" hidden="1"/>
    <cellStyle name="60% - Accent1" xfId="82" builtinId="32" hidden="1"/>
    <cellStyle name="60% - Accent2" xfId="32" builtinId="36" hidden="1"/>
    <cellStyle name="60% - Accent2" xfId="86" builtinId="36" hidden="1"/>
    <cellStyle name="60% - Accent3" xfId="36" builtinId="40" hidden="1"/>
    <cellStyle name="60% - Accent3" xfId="90" builtinId="40" hidden="1"/>
    <cellStyle name="60% - Accent4" xfId="40" builtinId="44" hidden="1"/>
    <cellStyle name="60% - Accent4" xfId="94" builtinId="44" hidden="1"/>
    <cellStyle name="60% - Accent5" xfId="44" builtinId="48" hidden="1"/>
    <cellStyle name="60% - Accent5" xfId="98" builtinId="48" hidden="1"/>
    <cellStyle name="60% - Accent6" xfId="48" builtinId="52" hidden="1"/>
    <cellStyle name="60% - Accent6" xfId="102" builtinId="52" hidden="1"/>
    <cellStyle name="Accent1" xfId="25" builtinId="29" hidden="1"/>
    <cellStyle name="Accent1" xfId="79" builtinId="29" hidden="1"/>
    <cellStyle name="Accent2" xfId="29" builtinId="33" hidden="1"/>
    <cellStyle name="Accent2" xfId="83" builtinId="33" hidden="1"/>
    <cellStyle name="Accent3" xfId="33" builtinId="37" hidden="1"/>
    <cellStyle name="Accent3" xfId="87" builtinId="37" hidden="1"/>
    <cellStyle name="Accent4" xfId="37" builtinId="41" hidden="1"/>
    <cellStyle name="Accent4" xfId="91" builtinId="41" hidden="1"/>
    <cellStyle name="Accent5" xfId="41" builtinId="45" hidden="1"/>
    <cellStyle name="Accent5" xfId="95" builtinId="45" hidden="1"/>
    <cellStyle name="Accent6" xfId="45" builtinId="49" hidden="1"/>
    <cellStyle name="Accent6" xfId="99" builtinId="49" hidden="1"/>
    <cellStyle name="Bad" xfId="9" builtinId="27" hidden="1"/>
    <cellStyle name="Bad" xfId="66" builtinId="27" hidden="1"/>
    <cellStyle name="Calc - Calculation Cell" xfId="20"/>
    <cellStyle name="Calc - Input Cell" xfId="1"/>
    <cellStyle name="Calc - Normal Text" xfId="52"/>
    <cellStyle name="Calc - References Cell" xfId="50"/>
    <cellStyle name="Calc - Units Cell" xfId="49"/>
    <cellStyle name="Calc - Variables Cell" xfId="103"/>
    <cellStyle name="Calculation" xfId="13" builtinId="22" hidden="1"/>
    <cellStyle name="Calculation" xfId="70" builtinId="22" hidden="1"/>
    <cellStyle name="Check Cell" xfId="15" builtinId="23" hidden="1"/>
    <cellStyle name="Check Cell" xfId="72" builtinId="23" hidden="1"/>
    <cellStyle name="Comma" xfId="21" builtinId="3" hidden="1"/>
    <cellStyle name="Comma" xfId="54" builtinId="3" hidden="1"/>
    <cellStyle name="Comma" xfId="57" builtinId="3" hidden="1" customBuiltin="1"/>
    <cellStyle name="Comma" xfId="61" builtinId="3" customBuiltin="1"/>
    <cellStyle name="Comma [0]" xfId="22" builtinId="6" hidden="1"/>
    <cellStyle name="Comma [0]" xfId="77" builtinId="6" hidden="1"/>
    <cellStyle name="Currency" xfId="23" builtinId="4" hidden="1"/>
    <cellStyle name="Currency" xfId="58" builtinId="4" hidden="1"/>
    <cellStyle name="Currency" xfId="59" builtinId="4" customBuiltin="1"/>
    <cellStyle name="Currency [0]" xfId="24" builtinId="7" hidden="1"/>
    <cellStyle name="Currency [0]" xfId="78" builtinId="7" hidden="1"/>
    <cellStyle name="Currency 2" xfId="107"/>
    <cellStyle name="EEC Input" xfId="55"/>
    <cellStyle name="Explanatory Text" xfId="18" builtinId="53" hidden="1"/>
    <cellStyle name="Explanatory Text" xfId="75" builtinId="53" hidden="1"/>
    <cellStyle name="Followed Hyperlink" xfId="62" builtinId="9" hidden="1"/>
    <cellStyle name="Good" xfId="8" builtinId="26" hidden="1"/>
    <cellStyle name="Good" xfId="65" builtinId="26" hidden="1"/>
    <cellStyle name="Heading 1" xfId="3" builtinId="16" customBuiltin="1"/>
    <cellStyle name="Heading 2" xfId="4" builtinId="17" customBuiltin="1"/>
    <cellStyle name="Heading 3" xfId="5" builtinId="18" customBuiltin="1"/>
    <cellStyle name="Heading 4" xfId="6" builtinId="19" customBuiltin="1"/>
    <cellStyle name="Hyperlink" xfId="63" builtinId="8" hidden="1"/>
    <cellStyle name="Hyperlink" xfId="106" builtinId="8"/>
    <cellStyle name="Input" xfId="11" builtinId="20" hidden="1"/>
    <cellStyle name="Input" xfId="68" builtinId="20" hidden="1"/>
    <cellStyle name="Linked Cell" xfId="14" builtinId="24" hidden="1"/>
    <cellStyle name="Linked Cell" xfId="71" builtinId="24" hidden="1"/>
    <cellStyle name="Narr - Normal Text" xfId="53"/>
    <cellStyle name="Neutral" xfId="10" builtinId="28" hidden="1"/>
    <cellStyle name="Neutral" xfId="67" builtinId="28" hidden="1"/>
    <cellStyle name="Normal" xfId="0" builtinId="0" customBuiltin="1"/>
    <cellStyle name="Note" xfId="17" builtinId="10" hidden="1"/>
    <cellStyle name="Note" xfId="74" builtinId="10" hidden="1"/>
    <cellStyle name="Output" xfId="12" builtinId="21" hidden="1"/>
    <cellStyle name="Output" xfId="69" builtinId="21" hidden="1"/>
    <cellStyle name="Percent" xfId="2" builtinId="5" hidden="1"/>
    <cellStyle name="Percent" xfId="60" builtinId="5" customBuiltin="1"/>
    <cellStyle name="Table - Average Row" xfId="56"/>
    <cellStyle name="Table - Costs" xfId="104"/>
    <cellStyle name="Table - Numbers" xfId="105"/>
    <cellStyle name="Table - Totals Row" xfId="51"/>
    <cellStyle name="Title" xfId="7" builtinId="15" hidden="1"/>
    <cellStyle name="Title" xfId="64" builtinId="15" hidden="1"/>
    <cellStyle name="Total" xfId="19" builtinId="25" hidden="1"/>
    <cellStyle name="Total" xfId="76" builtinId="25" hidden="1"/>
    <cellStyle name="Warning Text" xfId="16" builtinId="11" hidden="1"/>
    <cellStyle name="Warning Text" xfId="73" builtinId="11" hidden="1"/>
  </cellStyles>
  <dxfs count="41">
    <dxf>
      <font>
        <b/>
        <i val="0"/>
        <strike val="0"/>
        <color rgb="FFFF0000"/>
      </font>
      <fill>
        <patternFill patternType="none">
          <bgColor auto="1"/>
        </patternFill>
      </fill>
    </dxf>
    <dxf>
      <font>
        <b/>
        <i val="0"/>
        <strike val="0"/>
        <color rgb="FF92D050"/>
      </font>
    </dxf>
    <dxf>
      <numFmt numFmtId="3" formatCode="#,##0"/>
    </dxf>
    <dxf>
      <numFmt numFmtId="169" formatCode="#,##0.0"/>
    </dxf>
    <dxf>
      <numFmt numFmtId="169" formatCode="#,##0.0"/>
    </dxf>
    <dxf>
      <numFmt numFmtId="3" formatCode="#,##0"/>
    </dxf>
    <dxf>
      <numFmt numFmtId="3" formatCode="#,##0"/>
    </dxf>
    <dxf>
      <numFmt numFmtId="3" formatCode="#,##0"/>
    </dxf>
    <dxf>
      <border diagonalUp="0" diagonalDown="0">
        <left style="thin">
          <color indexed="64"/>
        </left>
        <right style="thin">
          <color indexed="64"/>
        </right>
        <top style="thin">
          <color indexed="64"/>
        </top>
        <bottom style="thin">
          <color indexed="64"/>
        </bottom>
      </border>
    </dxf>
    <dxf>
      <border>
        <bottom style="thin">
          <color auto="1"/>
        </bottom>
      </border>
    </dxf>
    <dxf>
      <alignment horizontal="center"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horizontal="center" vertical="center" textRotation="0" wrapText="1" indent="0" justifyLastLine="0" shrinkToFit="0" readingOrder="0"/>
      <border diagonalUp="0" diagonalDown="0" outline="0"/>
      <protection locked="1" hidden="0"/>
    </dxf>
    <dxf>
      <border outline="0">
        <bottom style="thin">
          <color indexed="64"/>
        </bottom>
      </border>
    </dxf>
    <dxf>
      <font>
        <b val="0"/>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top/>
      </border>
      <protection locked="1" hidden="0"/>
    </dxf>
    <dxf>
      <border outline="0">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0" relative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mruColors>
      <color rgb="FF231F20"/>
      <color rgb="FF5856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2.emf"/><Relationship Id="rId13" Type="http://schemas.openxmlformats.org/officeDocument/2006/relationships/image" Target="../media/image17.emf"/><Relationship Id="rId3" Type="http://schemas.openxmlformats.org/officeDocument/2006/relationships/image" Target="../media/image7.emf"/><Relationship Id="rId7" Type="http://schemas.openxmlformats.org/officeDocument/2006/relationships/image" Target="../media/image11.emf"/><Relationship Id="rId12" Type="http://schemas.openxmlformats.org/officeDocument/2006/relationships/image" Target="../media/image16.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emf"/><Relationship Id="rId11" Type="http://schemas.openxmlformats.org/officeDocument/2006/relationships/image" Target="../media/image15.emf"/><Relationship Id="rId5" Type="http://schemas.openxmlformats.org/officeDocument/2006/relationships/image" Target="../media/image9.emf"/><Relationship Id="rId10" Type="http://schemas.openxmlformats.org/officeDocument/2006/relationships/image" Target="../media/image14.emf"/><Relationship Id="rId4" Type="http://schemas.openxmlformats.org/officeDocument/2006/relationships/image" Target="../media/image8.emf"/><Relationship Id="rId9"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editAs="oneCell">
    <xdr:from>
      <xdr:col>22</xdr:col>
      <xdr:colOff>74038</xdr:colOff>
      <xdr:row>0</xdr:row>
      <xdr:rowOff>52387</xdr:rowOff>
    </xdr:from>
    <xdr:to>
      <xdr:col>31</xdr:col>
      <xdr:colOff>188338</xdr:colOff>
      <xdr:row>0</xdr:row>
      <xdr:rowOff>333066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2663" y="147637"/>
          <a:ext cx="1828800" cy="280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216684</xdr:colOff>
      <xdr:row>0</xdr:row>
      <xdr:rowOff>52391</xdr:rowOff>
    </xdr:from>
    <xdr:to>
      <xdr:col>6</xdr:col>
      <xdr:colOff>2045484</xdr:colOff>
      <xdr:row>0</xdr:row>
      <xdr:rowOff>333070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2434" y="147641"/>
          <a:ext cx="1828800" cy="2806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216684</xdr:colOff>
      <xdr:row>0</xdr:row>
      <xdr:rowOff>52391</xdr:rowOff>
    </xdr:from>
    <xdr:to>
      <xdr:col>6</xdr:col>
      <xdr:colOff>2045484</xdr:colOff>
      <xdr:row>0</xdr:row>
      <xdr:rowOff>333070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2434" y="147641"/>
          <a:ext cx="1828800" cy="28067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723900</xdr:colOff>
          <xdr:row>3</xdr:row>
          <xdr:rowOff>171450</xdr:rowOff>
        </xdr:from>
        <xdr:to>
          <xdr:col>6</xdr:col>
          <xdr:colOff>1152525</xdr:colOff>
          <xdr:row>5</xdr:row>
          <xdr:rowOff>19050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8</xdr:row>
          <xdr:rowOff>0</xdr:rowOff>
        </xdr:from>
        <xdr:to>
          <xdr:col>6</xdr:col>
          <xdr:colOff>1247775</xdr:colOff>
          <xdr:row>9</xdr:row>
          <xdr:rowOff>38100</xdr:rowOff>
        </xdr:to>
        <xdr:sp macro="" textlink="">
          <xdr:nvSpPr>
            <xdr:cNvPr id="6147" name="Object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5</xdr:row>
          <xdr:rowOff>180975</xdr:rowOff>
        </xdr:from>
        <xdr:to>
          <xdr:col>6</xdr:col>
          <xdr:colOff>1238250</xdr:colOff>
          <xdr:row>7</xdr:row>
          <xdr:rowOff>28575</xdr:rowOff>
        </xdr:to>
        <xdr:sp macro="" textlink="">
          <xdr:nvSpPr>
            <xdr:cNvPr id="6150" name="Object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4</xdr:col>
      <xdr:colOff>788200</xdr:colOff>
      <xdr:row>0</xdr:row>
      <xdr:rowOff>52403</xdr:rowOff>
    </xdr:from>
    <xdr:to>
      <xdr:col>7</xdr:col>
      <xdr:colOff>569125</xdr:colOff>
      <xdr:row>0</xdr:row>
      <xdr:rowOff>333082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2450" y="147653"/>
          <a:ext cx="1828800" cy="2806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216675</xdr:colOff>
      <xdr:row>0</xdr:row>
      <xdr:rowOff>52394</xdr:rowOff>
    </xdr:from>
    <xdr:to>
      <xdr:col>6</xdr:col>
      <xdr:colOff>2045475</xdr:colOff>
      <xdr:row>0</xdr:row>
      <xdr:rowOff>333073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2425" y="147644"/>
          <a:ext cx="1828800" cy="28067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742950</xdr:colOff>
          <xdr:row>28</xdr:row>
          <xdr:rowOff>180975</xdr:rowOff>
        </xdr:from>
        <xdr:to>
          <xdr:col>6</xdr:col>
          <xdr:colOff>1304925</xdr:colOff>
          <xdr:row>30</xdr:row>
          <xdr:rowOff>28575</xdr:rowOff>
        </xdr:to>
        <xdr:sp macro="" textlink="">
          <xdr:nvSpPr>
            <xdr:cNvPr id="3079" name="Object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733425</xdr:colOff>
          <xdr:row>27</xdr:row>
          <xdr:rowOff>0</xdr:rowOff>
        </xdr:from>
        <xdr:to>
          <xdr:col>6</xdr:col>
          <xdr:colOff>1304925</xdr:colOff>
          <xdr:row>28</xdr:row>
          <xdr:rowOff>38100</xdr:rowOff>
        </xdr:to>
        <xdr:sp macro="" textlink="">
          <xdr:nvSpPr>
            <xdr:cNvPr id="3080" name="Object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16</xdr:row>
          <xdr:rowOff>161925</xdr:rowOff>
        </xdr:from>
        <xdr:to>
          <xdr:col>6</xdr:col>
          <xdr:colOff>1362075</xdr:colOff>
          <xdr:row>19</xdr:row>
          <xdr:rowOff>76200</xdr:rowOff>
        </xdr:to>
        <xdr:sp macro="" textlink="">
          <xdr:nvSpPr>
            <xdr:cNvPr id="3105" name="Object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19</xdr:row>
          <xdr:rowOff>161925</xdr:rowOff>
        </xdr:from>
        <xdr:to>
          <xdr:col>6</xdr:col>
          <xdr:colOff>1362075</xdr:colOff>
          <xdr:row>22</xdr:row>
          <xdr:rowOff>76200</xdr:rowOff>
        </xdr:to>
        <xdr:sp macro="" textlink="">
          <xdr:nvSpPr>
            <xdr:cNvPr id="3106" name="Object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23</xdr:row>
          <xdr:rowOff>0</xdr:rowOff>
        </xdr:from>
        <xdr:to>
          <xdr:col>6</xdr:col>
          <xdr:colOff>1295400</xdr:colOff>
          <xdr:row>24</xdr:row>
          <xdr:rowOff>38100</xdr:rowOff>
        </xdr:to>
        <xdr:sp macro="" textlink="">
          <xdr:nvSpPr>
            <xdr:cNvPr id="3107" name="Object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25</xdr:row>
          <xdr:rowOff>0</xdr:rowOff>
        </xdr:from>
        <xdr:to>
          <xdr:col>6</xdr:col>
          <xdr:colOff>1285875</xdr:colOff>
          <xdr:row>26</xdr:row>
          <xdr:rowOff>38100</xdr:rowOff>
        </xdr:to>
        <xdr:sp macro="" textlink="">
          <xdr:nvSpPr>
            <xdr:cNvPr id="3108" name="Object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857250</xdr:colOff>
          <xdr:row>7</xdr:row>
          <xdr:rowOff>0</xdr:rowOff>
        </xdr:from>
        <xdr:to>
          <xdr:col>6</xdr:col>
          <xdr:colOff>1247775</xdr:colOff>
          <xdr:row>8</xdr:row>
          <xdr:rowOff>38100</xdr:rowOff>
        </xdr:to>
        <xdr:sp macro="" textlink="">
          <xdr:nvSpPr>
            <xdr:cNvPr id="3118" name="Object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9</xdr:row>
          <xdr:rowOff>161925</xdr:rowOff>
        </xdr:from>
        <xdr:to>
          <xdr:col>6</xdr:col>
          <xdr:colOff>1724025</xdr:colOff>
          <xdr:row>12</xdr:row>
          <xdr:rowOff>85725</xdr:rowOff>
        </xdr:to>
        <xdr:sp macro="" textlink="">
          <xdr:nvSpPr>
            <xdr:cNvPr id="3122" name="Object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12</xdr:row>
          <xdr:rowOff>171450</xdr:rowOff>
        </xdr:from>
        <xdr:to>
          <xdr:col>6</xdr:col>
          <xdr:colOff>1543050</xdr:colOff>
          <xdr:row>14</xdr:row>
          <xdr:rowOff>47625</xdr:rowOff>
        </xdr:to>
        <xdr:sp macro="" textlink="">
          <xdr:nvSpPr>
            <xdr:cNvPr id="3123" name="Object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14</xdr:row>
          <xdr:rowOff>171450</xdr:rowOff>
        </xdr:from>
        <xdr:to>
          <xdr:col>6</xdr:col>
          <xdr:colOff>1533525</xdr:colOff>
          <xdr:row>16</xdr:row>
          <xdr:rowOff>47625</xdr:rowOff>
        </xdr:to>
        <xdr:sp macro="" textlink="">
          <xdr:nvSpPr>
            <xdr:cNvPr id="3124" name="Object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30</xdr:row>
          <xdr:rowOff>180975</xdr:rowOff>
        </xdr:from>
        <xdr:to>
          <xdr:col>6</xdr:col>
          <xdr:colOff>1266825</xdr:colOff>
          <xdr:row>32</xdr:row>
          <xdr:rowOff>28575</xdr:rowOff>
        </xdr:to>
        <xdr:sp macro="" textlink="">
          <xdr:nvSpPr>
            <xdr:cNvPr id="3125" name="Object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904875</xdr:colOff>
          <xdr:row>33</xdr:row>
          <xdr:rowOff>9525</xdr:rowOff>
        </xdr:from>
        <xdr:to>
          <xdr:col>6</xdr:col>
          <xdr:colOff>1133475</xdr:colOff>
          <xdr:row>35</xdr:row>
          <xdr:rowOff>19050</xdr:rowOff>
        </xdr:to>
        <xdr:sp macro="" textlink="">
          <xdr:nvSpPr>
            <xdr:cNvPr id="3127" name="Object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5</xdr:row>
          <xdr:rowOff>9525</xdr:rowOff>
        </xdr:from>
        <xdr:to>
          <xdr:col>6</xdr:col>
          <xdr:colOff>1266825</xdr:colOff>
          <xdr:row>6</xdr:row>
          <xdr:rowOff>47625</xdr:rowOff>
        </xdr:to>
        <xdr:sp macro="" textlink="">
          <xdr:nvSpPr>
            <xdr:cNvPr id="3129" name="Object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4</xdr:col>
      <xdr:colOff>495300</xdr:colOff>
      <xdr:row>0</xdr:row>
      <xdr:rowOff>57150</xdr:rowOff>
    </xdr:from>
    <xdr:to>
      <xdr:col>4</xdr:col>
      <xdr:colOff>2324100</xdr:colOff>
      <xdr:row>0</xdr:row>
      <xdr:rowOff>337829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5300" y="57150"/>
          <a:ext cx="1828800" cy="2806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20User%20Directories/Josh%20Mutch/New%20Financial%20Analysis%20process/3%23%20-%20Assessment%20Recommend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Export"/>
      <sheetName val="Narrative"/>
      <sheetName val="Data Preparation"/>
      <sheetName val="Analysis"/>
      <sheetName val="Table"/>
      <sheetName val="Incentives"/>
    </sheetNames>
    <sheetDataSet>
      <sheetData sheetId="0">
        <row r="3">
          <cell r="A3">
            <v>1</v>
          </cell>
        </row>
      </sheetData>
      <sheetData sheetId="1"/>
      <sheetData sheetId="2"/>
      <sheetData sheetId="3"/>
      <sheetData sheetId="4"/>
      <sheetData sheetId="5"/>
    </sheetDataSet>
  </externalBook>
</externalLink>
</file>

<file path=xl/tables/table1.xml><?xml version="1.0" encoding="utf-8"?>
<table xmlns="http://schemas.openxmlformats.org/spreadsheetml/2006/main" id="2" name="Resource_Streams" displayName="Resource_Streams" ref="A6:C35" totalsRowShown="0" headerRowDxfId="40" dataDxfId="38" headerRowBorderDxfId="39" tableBorderDxfId="37" totalsRowBorderDxfId="36">
  <tableColumns count="3">
    <tableColumn id="1" name="Source Name" dataDxfId="35"/>
    <tableColumn id="2" name="Source Code" dataDxfId="34"/>
    <tableColumn id="3" name="Units" dataDxfId="33"/>
  </tableColumns>
  <tableStyleInfo name="TableStyleMedium9" showFirstColumn="0" showLastColumn="0" showRowStripes="1" showColumnStripes="0"/>
</table>
</file>

<file path=xl/tables/table2.xml><?xml version="1.0" encoding="utf-8"?>
<table xmlns="http://schemas.openxmlformats.org/spreadsheetml/2006/main" id="3" name="Application_Codes" displayName="Application_Codes" ref="A38:C42" totalsRowShown="0" headerRowDxfId="32" dataDxfId="30" headerRowBorderDxfId="31" tableBorderDxfId="29" totalsRowBorderDxfId="28">
  <tableColumns count="3">
    <tableColumn id="1" name="Application" dataDxfId="27"/>
    <tableColumn id="2" name="APP Code" dataDxfId="26"/>
    <tableColumn id="3" name="Examples" dataDxfId="25"/>
  </tableColumns>
  <tableStyleInfo name="TableStyleMedium9" showFirstColumn="0" showLastColumn="0" showRowStripes="1" showColumnStripes="0"/>
</table>
</file>

<file path=xl/tables/table3.xml><?xml version="1.0" encoding="utf-8"?>
<table xmlns="http://schemas.openxmlformats.org/spreadsheetml/2006/main" id="4" name="Production_Units" displayName="Production_Units" ref="A45:B53" totalsRowShown="0" headerRowDxfId="24" dataDxfId="22" headerRowBorderDxfId="23" tableBorderDxfId="21" totalsRowBorderDxfId="20">
  <tableColumns count="2">
    <tableColumn id="1" name="Display Units" dataDxfId="19"/>
    <tableColumn id="2" name="Rutgers Units" dataDxfId="18"/>
  </tableColumns>
  <tableStyleInfo name="TableStyleMedium9" showFirstColumn="0" showLastColumn="0" showRowStripes="1" showColumnStripes="0"/>
</table>
</file>

<file path=xl/tables/table4.xml><?xml version="1.0" encoding="utf-8"?>
<table xmlns="http://schemas.openxmlformats.org/spreadsheetml/2006/main" id="5" name="BP_Tools" displayName="BP_Tools" ref="A56:B66" totalsRowShown="0" headerRowDxfId="17" dataDxfId="15" headerRowBorderDxfId="16" tableBorderDxfId="14" totalsRowBorderDxfId="13">
  <tableColumns count="2">
    <tableColumn id="1" name="Tool Name" dataDxfId="12"/>
    <tableColumn id="2" name="Tool Desciption" dataDxfId="11"/>
  </tableColumns>
  <tableStyleInfo name="TableStyleMedium9" showFirstColumn="0" showLastColumn="0" showRowStripes="1" showColumnStripes="0"/>
</table>
</file>

<file path=xl/tables/table5.xml><?xml version="1.0" encoding="utf-8"?>
<table xmlns="http://schemas.openxmlformats.org/spreadsheetml/2006/main" id="1" name="Table54" displayName="Table54" ref="B3:G41" totalsRowShown="0" headerRowDxfId="10" headerRowBorderDxfId="9" tableBorderDxfId="8" headerRowCellStyle="Heading 3" dataCellStyle="Calc - Calculation Cell">
  <autoFilter ref="B3:G41"/>
  <tableColumns count="6">
    <tableColumn id="1" name="Drive" dataDxfId="7" dataCellStyle="Calc - Calculation Cell"/>
    <tableColumn id="2" name="Description" dataDxfId="6" dataCellStyle="Calc - Calculation Cell"/>
    <tableColumn id="3" name="Qty" dataDxfId="5" dataCellStyle="Calc - Calculation Cell"/>
    <tableColumn id="4" name="Rated Horsepower" dataDxfId="4" dataCellStyle="Calc - Calculation Cell"/>
    <tableColumn id="6" name="Total Power" dataDxfId="3" dataCellStyle="Calc - Calculation Cell"/>
    <tableColumn id="7" name="Total Energy" dataDxfId="2" dataCellStyle="Calc - Calculation Cell"/>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 Id="rId9" Type="http://schemas.openxmlformats.org/officeDocument/2006/relationships/image" Target="../media/image4.emf"/></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image" Target="../media/image9.emf"/><Relationship Id="rId18" Type="http://schemas.openxmlformats.org/officeDocument/2006/relationships/oleObject" Target="../embeddings/oleObject11.bin"/><Relationship Id="rId26" Type="http://schemas.openxmlformats.org/officeDocument/2006/relationships/oleObject" Target="../embeddings/oleObject15.bin"/><Relationship Id="rId3" Type="http://schemas.openxmlformats.org/officeDocument/2006/relationships/vmlDrawing" Target="../drawings/vmlDrawing2.vml"/><Relationship Id="rId21" Type="http://schemas.openxmlformats.org/officeDocument/2006/relationships/image" Target="../media/image13.emf"/><Relationship Id="rId7" Type="http://schemas.openxmlformats.org/officeDocument/2006/relationships/image" Target="../media/image6.emf"/><Relationship Id="rId12" Type="http://schemas.openxmlformats.org/officeDocument/2006/relationships/oleObject" Target="../embeddings/oleObject8.bin"/><Relationship Id="rId17" Type="http://schemas.openxmlformats.org/officeDocument/2006/relationships/image" Target="../media/image11.emf"/><Relationship Id="rId25" Type="http://schemas.openxmlformats.org/officeDocument/2006/relationships/image" Target="../media/image15.emf"/><Relationship Id="rId2" Type="http://schemas.openxmlformats.org/officeDocument/2006/relationships/drawing" Target="../drawings/drawing5.xml"/><Relationship Id="rId16" Type="http://schemas.openxmlformats.org/officeDocument/2006/relationships/oleObject" Target="../embeddings/oleObject10.bin"/><Relationship Id="rId20" Type="http://schemas.openxmlformats.org/officeDocument/2006/relationships/oleObject" Target="../embeddings/oleObject12.bin"/><Relationship Id="rId29" Type="http://schemas.openxmlformats.org/officeDocument/2006/relationships/image" Target="../media/image17.emf"/><Relationship Id="rId1" Type="http://schemas.openxmlformats.org/officeDocument/2006/relationships/printerSettings" Target="../printerSettings/printerSettings6.bin"/><Relationship Id="rId6" Type="http://schemas.openxmlformats.org/officeDocument/2006/relationships/oleObject" Target="../embeddings/oleObject5.bin"/><Relationship Id="rId11" Type="http://schemas.openxmlformats.org/officeDocument/2006/relationships/image" Target="../media/image8.emf"/><Relationship Id="rId24" Type="http://schemas.openxmlformats.org/officeDocument/2006/relationships/oleObject" Target="../embeddings/oleObject14.bin"/><Relationship Id="rId5" Type="http://schemas.openxmlformats.org/officeDocument/2006/relationships/image" Target="../media/image5.emf"/><Relationship Id="rId15" Type="http://schemas.openxmlformats.org/officeDocument/2006/relationships/image" Target="../media/image10.emf"/><Relationship Id="rId23" Type="http://schemas.openxmlformats.org/officeDocument/2006/relationships/image" Target="../media/image14.emf"/><Relationship Id="rId28" Type="http://schemas.openxmlformats.org/officeDocument/2006/relationships/oleObject" Target="../embeddings/oleObject16.bin"/><Relationship Id="rId10" Type="http://schemas.openxmlformats.org/officeDocument/2006/relationships/oleObject" Target="../embeddings/oleObject7.bin"/><Relationship Id="rId19" Type="http://schemas.openxmlformats.org/officeDocument/2006/relationships/image" Target="../media/image12.emf"/><Relationship Id="rId4" Type="http://schemas.openxmlformats.org/officeDocument/2006/relationships/oleObject" Target="../embeddings/oleObject4.bin"/><Relationship Id="rId9" Type="http://schemas.openxmlformats.org/officeDocument/2006/relationships/image" Target="../media/image7.emf"/><Relationship Id="rId14" Type="http://schemas.openxmlformats.org/officeDocument/2006/relationships/oleObject" Target="../embeddings/oleObject9.bin"/><Relationship Id="rId22" Type="http://schemas.openxmlformats.org/officeDocument/2006/relationships/oleObject" Target="../embeddings/oleObject13.bin"/><Relationship Id="rId27" Type="http://schemas.openxmlformats.org/officeDocument/2006/relationships/image" Target="../media/image16.emf"/></Relationships>
</file>

<file path=xl/worksheets/_rels/sheet7.xml.rels><?xml version="1.0" encoding="UTF-8" standalone="yes"?>
<Relationships xmlns="http://schemas.openxmlformats.org/package/2006/relationships"><Relationship Id="rId3" Type="http://schemas.openxmlformats.org/officeDocument/2006/relationships/hyperlink" Target="http://energytrust.org/" TargetMode="External"/><Relationship Id="rId2" Type="http://schemas.openxmlformats.org/officeDocument/2006/relationships/hyperlink" Target="http://dor.wa.gov/content/findtaxesandrates/taxincentives/incentiveprograms.aspx" TargetMode="External"/><Relationship Id="rId1" Type="http://schemas.openxmlformats.org/officeDocument/2006/relationships/hyperlink" Target="http://www.dsireusa.org/" TargetMode="External"/><Relationship Id="rId5" Type="http://schemas.openxmlformats.org/officeDocument/2006/relationships/drawing" Target="../drawings/drawing6.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AA66"/>
  <sheetViews>
    <sheetView showGridLines="0" zoomScaleNormal="100" workbookViewId="0">
      <selection activeCell="P21" sqref="P21"/>
    </sheetView>
  </sheetViews>
  <sheetFormatPr defaultRowHeight="15" customHeight="1" x14ac:dyDescent="0.2"/>
  <cols>
    <col min="1" max="23" width="12.5" style="37" customWidth="1"/>
    <col min="24" max="24" width="18" style="37" customWidth="1"/>
    <col min="25" max="16384" width="9.33203125" style="37"/>
  </cols>
  <sheetData>
    <row r="1" spans="1:24" ht="15" customHeight="1" x14ac:dyDescent="0.2">
      <c r="A1" s="287" t="s">
        <v>18</v>
      </c>
      <c r="B1" s="287"/>
      <c r="C1" s="287"/>
      <c r="D1" s="287"/>
      <c r="E1" s="287"/>
      <c r="F1" s="287"/>
      <c r="G1" s="287"/>
      <c r="H1" s="287"/>
      <c r="I1" s="287"/>
      <c r="J1" s="287"/>
      <c r="K1" s="287"/>
      <c r="L1" s="287"/>
      <c r="M1" s="287"/>
      <c r="N1" s="287"/>
      <c r="O1" s="287"/>
      <c r="P1" s="287"/>
      <c r="Q1" s="287"/>
      <c r="R1" s="287"/>
      <c r="S1" s="287"/>
      <c r="T1" s="287"/>
      <c r="U1" s="287"/>
      <c r="V1" s="287"/>
      <c r="W1" s="287"/>
      <c r="X1" s="287"/>
    </row>
    <row r="2" spans="1:24" ht="45" customHeight="1" x14ac:dyDescent="0.2">
      <c r="A2" s="54" t="s">
        <v>19</v>
      </c>
      <c r="B2" s="54" t="s">
        <v>20</v>
      </c>
      <c r="C2" s="54" t="s">
        <v>21</v>
      </c>
      <c r="D2" s="54" t="s">
        <v>22</v>
      </c>
      <c r="E2" s="54" t="s">
        <v>23</v>
      </c>
      <c r="F2" s="54" t="s">
        <v>24</v>
      </c>
      <c r="G2" s="54" t="s">
        <v>25</v>
      </c>
      <c r="H2" s="54" t="s">
        <v>26</v>
      </c>
      <c r="I2" s="54" t="s">
        <v>27</v>
      </c>
      <c r="J2" s="54" t="s">
        <v>28</v>
      </c>
      <c r="K2" s="54" t="s">
        <v>29</v>
      </c>
      <c r="L2" s="54" t="s">
        <v>30</v>
      </c>
      <c r="M2" s="54" t="s">
        <v>31</v>
      </c>
      <c r="N2" s="54" t="s">
        <v>32</v>
      </c>
      <c r="O2" s="54" t="s">
        <v>33</v>
      </c>
      <c r="P2" s="54" t="s">
        <v>34</v>
      </c>
      <c r="Q2" s="54" t="s">
        <v>35</v>
      </c>
      <c r="R2" s="54" t="s">
        <v>36</v>
      </c>
      <c r="S2" s="54" t="s">
        <v>37</v>
      </c>
      <c r="T2" s="54" t="s">
        <v>38</v>
      </c>
      <c r="U2" s="54" t="s">
        <v>39</v>
      </c>
      <c r="V2" s="54" t="s">
        <v>40</v>
      </c>
      <c r="W2" s="54" t="s">
        <v>41</v>
      </c>
      <c r="X2" s="54" t="s">
        <v>391</v>
      </c>
    </row>
    <row r="3" spans="1:24" ht="15" customHeight="1" x14ac:dyDescent="0.2">
      <c r="A3" s="53" t="s">
        <v>171</v>
      </c>
      <c r="B3" s="53"/>
      <c r="C3" s="61"/>
      <c r="D3" s="53"/>
      <c r="E3" s="53" t="s">
        <v>135</v>
      </c>
      <c r="F3" s="53" t="s">
        <v>308</v>
      </c>
      <c r="G3" s="60" t="str">
        <f>Narrative!B5</f>
        <v>INSERT RECOMMENDED ACTIONS HERE. The use of notched v-belts will reduce motor energy use by 2.1% on average through improved transmission efficiency. This is achieved by reducing losses due to bending, friction, slip between the belt and the sheave, and stretching of the belt over time.</v>
      </c>
      <c r="H3" s="60" t="str">
        <f>Narrative!H127</f>
        <v>Insert Name</v>
      </c>
      <c r="I3" s="55" t="str">
        <f>Narrative!AI12</f>
        <v>Electrical Consumption</v>
      </c>
      <c r="J3" s="55">
        <f>Narrative!AR12</f>
        <v>40779.431549882749</v>
      </c>
      <c r="K3" s="55">
        <f>Narrative!BB12</f>
        <v>2038.9715774941376</v>
      </c>
      <c r="L3" s="55" t="str">
        <f>Narrative!AI13</f>
        <v>Electrical Demand</v>
      </c>
      <c r="M3" s="55">
        <f>Narrative!AR13</f>
        <v>114.48584003795258</v>
      </c>
      <c r="N3" s="55">
        <f>Narrative!BB13</f>
        <v>572.42920018976292</v>
      </c>
      <c r="O3" s="55">
        <f>Narrative!AI14</f>
        <v>0</v>
      </c>
      <c r="P3" s="55">
        <f>Narrative!AR14</f>
        <v>0</v>
      </c>
      <c r="Q3" s="55">
        <f>Narrative!BB14</f>
        <v>0</v>
      </c>
      <c r="R3" s="55">
        <f>Narrative!AI15</f>
        <v>0</v>
      </c>
      <c r="S3" s="55">
        <f>Narrative!AR15</f>
        <v>0</v>
      </c>
      <c r="T3" s="55">
        <f>Narrative!BB15</f>
        <v>0</v>
      </c>
      <c r="U3" s="55">
        <f>Narrative!S20</f>
        <v>0</v>
      </c>
      <c r="V3" s="53"/>
      <c r="W3" s="53" t="s">
        <v>173</v>
      </c>
      <c r="X3" s="286">
        <f>Incentives!C16</f>
        <v>0</v>
      </c>
    </row>
    <row r="4" spans="1:24" ht="15" customHeight="1" x14ac:dyDescent="0.2">
      <c r="A4" s="32"/>
      <c r="B4" s="32"/>
      <c r="C4" s="32"/>
      <c r="D4" s="32"/>
      <c r="E4" s="32"/>
      <c r="F4" s="32"/>
      <c r="G4" s="32"/>
      <c r="H4" s="32"/>
      <c r="I4" s="32"/>
      <c r="J4" s="32"/>
      <c r="K4" s="32"/>
      <c r="L4" s="32"/>
      <c r="M4" s="32"/>
      <c r="N4" s="32"/>
      <c r="O4" s="38"/>
      <c r="P4" s="38"/>
      <c r="Q4" s="38"/>
      <c r="R4" s="38"/>
      <c r="S4" s="38"/>
      <c r="T4" s="32"/>
      <c r="U4" s="32"/>
      <c r="V4" s="32"/>
      <c r="W4" s="32"/>
    </row>
    <row r="5" spans="1:24" ht="15" customHeight="1" x14ac:dyDescent="0.2">
      <c r="A5" s="172" t="s">
        <v>42</v>
      </c>
      <c r="B5" s="172"/>
      <c r="C5" s="172"/>
      <c r="D5" s="14"/>
      <c r="E5" s="32"/>
      <c r="F5" s="32"/>
      <c r="G5" s="32"/>
      <c r="H5" s="32"/>
      <c r="I5" s="32"/>
      <c r="J5" s="32"/>
      <c r="K5" s="32"/>
      <c r="L5" s="32"/>
      <c r="M5" s="32"/>
      <c r="N5" s="32"/>
      <c r="O5" s="32"/>
      <c r="P5" s="32"/>
      <c r="Q5" s="32"/>
      <c r="R5" s="32"/>
      <c r="S5" s="32"/>
      <c r="T5" s="32"/>
      <c r="U5" s="32"/>
      <c r="V5" s="32"/>
      <c r="W5" s="32"/>
    </row>
    <row r="6" spans="1:24" ht="15" customHeight="1" x14ac:dyDescent="0.2">
      <c r="A6" s="15" t="s">
        <v>43</v>
      </c>
      <c r="B6" s="16" t="s">
        <v>44</v>
      </c>
      <c r="C6" s="17" t="s">
        <v>6</v>
      </c>
      <c r="D6" s="14"/>
      <c r="E6" s="48"/>
      <c r="F6" s="32"/>
      <c r="G6" s="32"/>
      <c r="H6" s="32"/>
      <c r="I6" s="32"/>
      <c r="J6" s="32"/>
      <c r="K6" s="32"/>
      <c r="L6" s="32"/>
      <c r="M6" s="32"/>
      <c r="N6" s="32"/>
      <c r="O6" s="32"/>
      <c r="P6" s="32"/>
      <c r="Q6" s="32"/>
      <c r="R6" s="32"/>
      <c r="S6" s="32"/>
      <c r="T6" s="32"/>
      <c r="U6" s="32"/>
      <c r="V6" s="32"/>
      <c r="W6" s="32"/>
    </row>
    <row r="7" spans="1:24" ht="15" customHeight="1" x14ac:dyDescent="0.2">
      <c r="A7" s="18" t="s">
        <v>45</v>
      </c>
      <c r="B7" s="19" t="s">
        <v>46</v>
      </c>
      <c r="C7" s="20" t="s">
        <v>47</v>
      </c>
      <c r="D7" s="14"/>
      <c r="E7" s="48"/>
      <c r="F7" s="32"/>
      <c r="G7" s="32"/>
      <c r="H7" s="32"/>
      <c r="I7" s="32"/>
      <c r="J7" s="32"/>
      <c r="K7" s="32"/>
      <c r="L7" s="32"/>
      <c r="M7" s="32"/>
      <c r="N7" s="32"/>
      <c r="O7" s="32"/>
      <c r="P7" s="32"/>
      <c r="Q7" s="32"/>
      <c r="R7" s="32"/>
      <c r="S7" s="32"/>
      <c r="T7" s="32"/>
      <c r="U7" s="32"/>
      <c r="V7" s="32"/>
      <c r="W7" s="32"/>
    </row>
    <row r="8" spans="1:24" ht="15" customHeight="1" x14ac:dyDescent="0.2">
      <c r="A8" s="18" t="s">
        <v>48</v>
      </c>
      <c r="B8" s="19" t="s">
        <v>49</v>
      </c>
      <c r="C8" s="20" t="s">
        <v>50</v>
      </c>
      <c r="D8" s="14"/>
      <c r="E8" s="32"/>
      <c r="F8" s="32"/>
      <c r="G8" s="32"/>
      <c r="H8" s="32"/>
      <c r="I8" s="32"/>
      <c r="J8" s="32"/>
      <c r="K8" s="32"/>
      <c r="L8" s="32"/>
      <c r="M8" s="32"/>
      <c r="N8" s="32"/>
      <c r="O8" s="32"/>
      <c r="P8" s="32"/>
      <c r="Q8" s="32"/>
      <c r="R8" s="32"/>
      <c r="S8" s="32"/>
      <c r="T8" s="32"/>
      <c r="U8" s="32"/>
      <c r="V8" s="32"/>
      <c r="W8" s="32"/>
    </row>
    <row r="9" spans="1:24" ht="15" customHeight="1" x14ac:dyDescent="0.2">
      <c r="A9" s="18" t="s">
        <v>51</v>
      </c>
      <c r="B9" s="19" t="s">
        <v>52</v>
      </c>
      <c r="C9" s="20" t="s">
        <v>53</v>
      </c>
      <c r="D9" s="14"/>
      <c r="E9" s="32"/>
      <c r="F9" s="32"/>
      <c r="G9" s="32"/>
      <c r="H9" s="32"/>
      <c r="I9" s="32"/>
      <c r="J9" s="32"/>
      <c r="K9" s="32"/>
      <c r="L9" s="32"/>
      <c r="M9" s="32"/>
      <c r="N9" s="32"/>
      <c r="O9" s="32"/>
      <c r="P9" s="32"/>
      <c r="Q9" s="32"/>
      <c r="R9" s="32"/>
      <c r="S9" s="32"/>
      <c r="T9" s="32"/>
      <c r="U9" s="32"/>
      <c r="V9" s="32"/>
      <c r="W9" s="32"/>
    </row>
    <row r="10" spans="1:24" ht="15" customHeight="1" x14ac:dyDescent="0.2">
      <c r="A10" s="18" t="s">
        <v>54</v>
      </c>
      <c r="B10" s="19" t="s">
        <v>55</v>
      </c>
      <c r="C10" s="20" t="s">
        <v>17</v>
      </c>
      <c r="D10" s="14"/>
      <c r="E10" s="48"/>
      <c r="F10" s="32"/>
      <c r="G10" s="32"/>
      <c r="H10" s="32"/>
      <c r="I10" s="32"/>
      <c r="J10" s="32"/>
      <c r="K10" s="32"/>
      <c r="L10" s="32"/>
      <c r="M10" s="32"/>
      <c r="N10" s="32"/>
      <c r="O10" s="32"/>
      <c r="P10" s="32"/>
      <c r="Q10" s="32"/>
      <c r="R10" s="32"/>
      <c r="S10" s="32"/>
      <c r="T10" s="32"/>
      <c r="U10" s="32"/>
      <c r="V10" s="32"/>
      <c r="W10" s="32"/>
    </row>
    <row r="11" spans="1:24" ht="15" customHeight="1" x14ac:dyDescent="0.2">
      <c r="A11" s="18" t="s">
        <v>56</v>
      </c>
      <c r="B11" s="19" t="s">
        <v>57</v>
      </c>
      <c r="C11" s="20" t="s">
        <v>17</v>
      </c>
      <c r="D11" s="14"/>
      <c r="E11" s="32"/>
      <c r="F11" s="32"/>
      <c r="G11" s="32"/>
      <c r="H11" s="32"/>
      <c r="I11" s="32"/>
      <c r="J11" s="32"/>
      <c r="K11" s="32"/>
      <c r="L11" s="32"/>
      <c r="M11" s="32"/>
      <c r="N11" s="32"/>
      <c r="O11" s="32"/>
      <c r="P11" s="32"/>
      <c r="Q11" s="32"/>
      <c r="R11" s="32"/>
      <c r="S11" s="32"/>
      <c r="T11" s="32"/>
      <c r="U11" s="32"/>
      <c r="V11" s="32"/>
      <c r="W11" s="32"/>
    </row>
    <row r="12" spans="1:24" ht="15" customHeight="1" x14ac:dyDescent="0.2">
      <c r="A12" s="18" t="s">
        <v>58</v>
      </c>
      <c r="B12" s="19" t="s">
        <v>59</v>
      </c>
      <c r="C12" s="20" t="s">
        <v>17</v>
      </c>
      <c r="D12" s="14"/>
      <c r="E12" s="32"/>
      <c r="F12" s="32"/>
      <c r="G12" s="32"/>
      <c r="H12" s="32"/>
      <c r="I12" s="32"/>
      <c r="J12" s="32"/>
      <c r="K12" s="32"/>
      <c r="L12" s="32"/>
      <c r="M12" s="32"/>
      <c r="N12" s="32"/>
      <c r="O12" s="32"/>
      <c r="P12" s="32"/>
      <c r="Q12" s="32"/>
      <c r="R12" s="32"/>
      <c r="S12" s="32"/>
      <c r="T12" s="32"/>
      <c r="U12" s="32"/>
      <c r="V12" s="32"/>
      <c r="W12" s="32"/>
    </row>
    <row r="13" spans="1:24" ht="15" customHeight="1" x14ac:dyDescent="0.2">
      <c r="A13" s="18" t="s">
        <v>60</v>
      </c>
      <c r="B13" s="19" t="s">
        <v>61</v>
      </c>
      <c r="C13" s="20" t="s">
        <v>17</v>
      </c>
      <c r="D13" s="14"/>
      <c r="E13" s="32"/>
      <c r="F13" s="32"/>
      <c r="G13" s="32"/>
      <c r="H13" s="32"/>
      <c r="I13" s="32"/>
      <c r="J13" s="32"/>
      <c r="K13" s="32"/>
      <c r="L13" s="32"/>
      <c r="M13" s="32"/>
      <c r="N13" s="32"/>
      <c r="O13" s="32"/>
      <c r="P13" s="32"/>
      <c r="Q13" s="32"/>
      <c r="R13" s="32"/>
      <c r="S13" s="32"/>
      <c r="T13" s="32"/>
      <c r="U13" s="32"/>
      <c r="V13" s="32"/>
      <c r="W13" s="32"/>
    </row>
    <row r="14" spans="1:24" ht="15" customHeight="1" x14ac:dyDescent="0.2">
      <c r="A14" s="18" t="s">
        <v>62</v>
      </c>
      <c r="B14" s="19" t="s">
        <v>63</v>
      </c>
      <c r="C14" s="20" t="s">
        <v>17</v>
      </c>
      <c r="D14" s="14"/>
      <c r="E14" s="32"/>
      <c r="F14" s="32"/>
      <c r="G14" s="32"/>
      <c r="H14" s="32"/>
      <c r="I14" s="32"/>
      <c r="J14" s="32"/>
      <c r="K14" s="32"/>
      <c r="L14" s="32"/>
      <c r="M14" s="32"/>
      <c r="N14" s="32"/>
      <c r="O14" s="32"/>
      <c r="P14" s="32"/>
      <c r="Q14" s="32"/>
      <c r="R14" s="32"/>
      <c r="S14" s="32"/>
      <c r="T14" s="32"/>
      <c r="U14" s="32"/>
      <c r="V14" s="32"/>
      <c r="W14" s="32"/>
    </row>
    <row r="15" spans="1:24" ht="15" customHeight="1" x14ac:dyDescent="0.2">
      <c r="A15" s="18" t="s">
        <v>64</v>
      </c>
      <c r="B15" s="19" t="s">
        <v>65</v>
      </c>
      <c r="C15" s="20" t="s">
        <v>17</v>
      </c>
      <c r="D15" s="14"/>
      <c r="E15" s="32"/>
      <c r="F15" s="32"/>
      <c r="G15" s="32"/>
      <c r="H15" s="32"/>
      <c r="I15" s="32"/>
      <c r="J15" s="32"/>
      <c r="K15" s="32"/>
      <c r="L15" s="32"/>
      <c r="M15" s="32"/>
      <c r="N15" s="32"/>
      <c r="O15" s="32"/>
      <c r="P15" s="32"/>
      <c r="Q15" s="32"/>
      <c r="R15" s="32"/>
      <c r="S15" s="32"/>
      <c r="T15" s="32"/>
      <c r="U15" s="32"/>
      <c r="V15" s="32"/>
      <c r="W15" s="32"/>
    </row>
    <row r="16" spans="1:24" ht="15" customHeight="1" x14ac:dyDescent="0.2">
      <c r="A16" s="18" t="s">
        <v>66</v>
      </c>
      <c r="B16" s="19" t="s">
        <v>67</v>
      </c>
      <c r="C16" s="20" t="s">
        <v>17</v>
      </c>
      <c r="D16" s="14"/>
      <c r="E16" s="32"/>
      <c r="F16" s="32"/>
      <c r="G16" s="32"/>
      <c r="H16" s="32"/>
      <c r="I16" s="32"/>
      <c r="J16" s="32"/>
      <c r="K16" s="32"/>
      <c r="L16" s="32"/>
      <c r="M16" s="32"/>
      <c r="N16" s="32"/>
      <c r="O16" s="32"/>
      <c r="P16" s="32"/>
      <c r="Q16" s="32"/>
      <c r="R16" s="32"/>
      <c r="S16" s="32"/>
      <c r="T16" s="32"/>
      <c r="U16" s="32"/>
      <c r="V16" s="32"/>
      <c r="W16" s="32"/>
    </row>
    <row r="17" spans="1:23" ht="15" customHeight="1" x14ac:dyDescent="0.2">
      <c r="A17" s="18" t="s">
        <v>68</v>
      </c>
      <c r="B17" s="19" t="s">
        <v>69</v>
      </c>
      <c r="C17" s="20" t="s">
        <v>17</v>
      </c>
      <c r="D17" s="14"/>
      <c r="E17" s="32"/>
      <c r="F17" s="32"/>
      <c r="G17" s="32"/>
      <c r="H17" s="32"/>
      <c r="I17" s="32"/>
      <c r="J17" s="32"/>
      <c r="K17" s="32"/>
      <c r="L17" s="32"/>
      <c r="M17" s="32"/>
      <c r="N17" s="32"/>
      <c r="O17" s="32"/>
      <c r="P17" s="32"/>
      <c r="Q17" s="32"/>
      <c r="R17" s="32"/>
      <c r="S17" s="32"/>
      <c r="T17" s="32"/>
      <c r="U17" s="32"/>
      <c r="V17" s="32"/>
      <c r="W17" s="32"/>
    </row>
    <row r="18" spans="1:23" ht="15" customHeight="1" x14ac:dyDescent="0.2">
      <c r="A18" s="18" t="s">
        <v>70</v>
      </c>
      <c r="B18" s="19" t="s">
        <v>71</v>
      </c>
      <c r="C18" s="20" t="s">
        <v>17</v>
      </c>
      <c r="D18" s="14"/>
      <c r="E18" s="32"/>
      <c r="F18" s="32"/>
      <c r="G18" s="32"/>
      <c r="H18" s="32"/>
      <c r="I18" s="32"/>
      <c r="J18" s="32"/>
      <c r="K18" s="32"/>
      <c r="L18" s="32"/>
      <c r="M18" s="32"/>
      <c r="N18" s="32"/>
      <c r="O18" s="32"/>
      <c r="P18" s="32"/>
      <c r="Q18" s="32"/>
      <c r="R18" s="32"/>
      <c r="S18" s="32"/>
      <c r="T18" s="32"/>
      <c r="U18" s="32"/>
      <c r="V18" s="32"/>
      <c r="W18" s="32"/>
    </row>
    <row r="19" spans="1:23" ht="15" customHeight="1" x14ac:dyDescent="0.2">
      <c r="A19" s="18" t="s">
        <v>72</v>
      </c>
      <c r="B19" s="19" t="s">
        <v>73</v>
      </c>
      <c r="C19" s="20" t="s">
        <v>17</v>
      </c>
      <c r="D19" s="14"/>
      <c r="E19" s="32"/>
      <c r="F19" s="32"/>
      <c r="G19" s="32"/>
      <c r="H19" s="32"/>
      <c r="I19" s="32"/>
      <c r="J19" s="32"/>
      <c r="K19" s="32"/>
      <c r="L19" s="32"/>
      <c r="M19" s="32"/>
      <c r="N19" s="32"/>
      <c r="O19" s="32"/>
      <c r="P19" s="32"/>
      <c r="Q19" s="32"/>
      <c r="R19" s="32"/>
      <c r="S19" s="32"/>
      <c r="T19" s="32"/>
      <c r="U19" s="32"/>
      <c r="V19" s="32"/>
      <c r="W19" s="32"/>
    </row>
    <row r="20" spans="1:23" ht="15" customHeight="1" x14ac:dyDescent="0.2">
      <c r="A20" s="18" t="s">
        <v>74</v>
      </c>
      <c r="B20" s="19" t="s">
        <v>75</v>
      </c>
      <c r="C20" s="20" t="s">
        <v>17</v>
      </c>
      <c r="D20" s="14"/>
      <c r="E20" s="32"/>
      <c r="F20" s="32"/>
      <c r="G20" s="32"/>
      <c r="H20" s="32"/>
      <c r="I20" s="32"/>
      <c r="J20" s="32"/>
      <c r="K20" s="32"/>
      <c r="L20" s="32"/>
      <c r="M20" s="32"/>
      <c r="N20" s="32"/>
      <c r="O20" s="32"/>
      <c r="P20" s="32"/>
      <c r="Q20" s="32"/>
      <c r="R20" s="32"/>
      <c r="S20" s="32"/>
      <c r="T20" s="32"/>
      <c r="U20" s="32"/>
      <c r="V20" s="32"/>
      <c r="W20" s="32"/>
    </row>
    <row r="21" spans="1:23" ht="15" customHeight="1" x14ac:dyDescent="0.2">
      <c r="A21" s="18" t="s">
        <v>76</v>
      </c>
      <c r="B21" s="19" t="s">
        <v>77</v>
      </c>
      <c r="C21" s="20" t="s">
        <v>78</v>
      </c>
      <c r="D21" s="14"/>
      <c r="E21" s="32"/>
      <c r="F21" s="32"/>
      <c r="G21" s="32"/>
      <c r="H21" s="32"/>
      <c r="I21" s="32"/>
      <c r="J21" s="32"/>
      <c r="K21" s="32"/>
      <c r="L21" s="32"/>
      <c r="M21" s="32"/>
      <c r="N21" s="32"/>
      <c r="O21" s="32"/>
      <c r="P21" s="32"/>
      <c r="Q21" s="32"/>
      <c r="R21" s="32"/>
      <c r="S21" s="32"/>
      <c r="T21" s="32"/>
      <c r="U21" s="32"/>
      <c r="V21" s="32"/>
      <c r="W21" s="32"/>
    </row>
    <row r="22" spans="1:23" ht="15" customHeight="1" x14ac:dyDescent="0.2">
      <c r="A22" s="18" t="s">
        <v>79</v>
      </c>
      <c r="B22" s="19" t="s">
        <v>80</v>
      </c>
      <c r="C22" s="20" t="s">
        <v>78</v>
      </c>
      <c r="D22" s="14"/>
      <c r="E22" s="14"/>
      <c r="F22" s="14"/>
      <c r="G22" s="14"/>
      <c r="H22" s="32"/>
      <c r="I22" s="32"/>
      <c r="J22" s="32"/>
      <c r="K22" s="32"/>
      <c r="L22" s="32"/>
      <c r="M22" s="32"/>
      <c r="N22" s="32"/>
      <c r="O22" s="32"/>
      <c r="P22" s="32"/>
      <c r="Q22" s="32"/>
      <c r="R22" s="32"/>
      <c r="S22" s="32"/>
      <c r="T22" s="32"/>
      <c r="U22" s="32"/>
      <c r="V22" s="32"/>
      <c r="W22" s="32"/>
    </row>
    <row r="23" spans="1:23" ht="15" customHeight="1" x14ac:dyDescent="0.2">
      <c r="A23" s="18" t="s">
        <v>81</v>
      </c>
      <c r="B23" s="19" t="s">
        <v>82</v>
      </c>
      <c r="C23" s="20" t="s">
        <v>78</v>
      </c>
      <c r="D23" s="14"/>
      <c r="E23" s="14"/>
      <c r="F23" s="14"/>
      <c r="G23" s="14"/>
      <c r="H23" s="32"/>
      <c r="I23" s="32"/>
      <c r="J23" s="32"/>
      <c r="K23" s="32"/>
      <c r="L23" s="32"/>
      <c r="M23" s="32"/>
      <c r="N23" s="32"/>
      <c r="O23" s="32"/>
      <c r="P23" s="32"/>
      <c r="Q23" s="32"/>
      <c r="R23" s="32"/>
      <c r="S23" s="32"/>
      <c r="T23" s="32"/>
      <c r="U23" s="32"/>
      <c r="V23" s="32"/>
      <c r="W23" s="32"/>
    </row>
    <row r="24" spans="1:23" ht="15" customHeight="1" x14ac:dyDescent="0.2">
      <c r="A24" s="18" t="s">
        <v>83</v>
      </c>
      <c r="B24" s="19" t="s">
        <v>84</v>
      </c>
      <c r="C24" s="20" t="s">
        <v>85</v>
      </c>
      <c r="D24" s="14"/>
      <c r="E24" s="14"/>
      <c r="F24" s="14"/>
      <c r="G24" s="14"/>
      <c r="H24" s="32"/>
      <c r="I24" s="32"/>
      <c r="J24" s="32"/>
      <c r="K24" s="32"/>
      <c r="L24" s="32"/>
      <c r="M24" s="32"/>
      <c r="N24" s="32"/>
      <c r="O24" s="32"/>
      <c r="P24" s="32"/>
      <c r="Q24" s="32"/>
      <c r="R24" s="32"/>
      <c r="S24" s="32"/>
      <c r="T24" s="32"/>
      <c r="U24" s="32"/>
      <c r="V24" s="32"/>
      <c r="W24" s="32"/>
    </row>
    <row r="25" spans="1:23" ht="15" customHeight="1" x14ac:dyDescent="0.2">
      <c r="A25" s="18" t="s">
        <v>86</v>
      </c>
      <c r="B25" s="19" t="s">
        <v>87</v>
      </c>
      <c r="C25" s="20" t="s">
        <v>85</v>
      </c>
      <c r="D25" s="14"/>
      <c r="E25" s="14"/>
      <c r="F25" s="14"/>
      <c r="G25" s="14"/>
      <c r="H25" s="32"/>
      <c r="I25" s="32"/>
      <c r="J25" s="32"/>
      <c r="K25" s="32"/>
      <c r="L25" s="32"/>
      <c r="M25" s="32"/>
      <c r="N25" s="32"/>
      <c r="O25" s="32"/>
      <c r="P25" s="32"/>
      <c r="Q25" s="32"/>
      <c r="R25" s="32"/>
      <c r="S25" s="32"/>
      <c r="T25" s="32"/>
      <c r="U25" s="32"/>
      <c r="V25" s="32"/>
      <c r="W25" s="32"/>
    </row>
    <row r="26" spans="1:23" ht="15" customHeight="1" x14ac:dyDescent="0.2">
      <c r="A26" s="18" t="s">
        <v>88</v>
      </c>
      <c r="B26" s="19" t="s">
        <v>89</v>
      </c>
      <c r="C26" s="20" t="s">
        <v>85</v>
      </c>
      <c r="D26" s="14"/>
      <c r="E26" s="14"/>
      <c r="F26" s="14"/>
      <c r="G26" s="14"/>
      <c r="H26" s="32"/>
      <c r="I26" s="32"/>
      <c r="J26" s="32"/>
      <c r="K26" s="32"/>
      <c r="L26" s="32"/>
      <c r="M26" s="32"/>
      <c r="N26" s="32"/>
      <c r="O26" s="32"/>
      <c r="P26" s="32"/>
      <c r="Q26" s="32"/>
      <c r="R26" s="32"/>
      <c r="S26" s="32"/>
      <c r="T26" s="32"/>
      <c r="U26" s="32"/>
      <c r="V26" s="32"/>
      <c r="W26" s="32"/>
    </row>
    <row r="27" spans="1:23" ht="15" customHeight="1" x14ac:dyDescent="0.2">
      <c r="A27" s="18" t="s">
        <v>90</v>
      </c>
      <c r="B27" s="19" t="s">
        <v>91</v>
      </c>
      <c r="C27" s="20" t="s">
        <v>53</v>
      </c>
      <c r="D27" s="14"/>
      <c r="E27" s="14"/>
      <c r="F27" s="14"/>
      <c r="G27" s="14"/>
      <c r="H27" s="32"/>
      <c r="I27" s="32"/>
      <c r="J27" s="32"/>
      <c r="K27" s="32"/>
      <c r="L27" s="32"/>
      <c r="M27" s="32"/>
      <c r="N27" s="32"/>
      <c r="O27" s="32"/>
      <c r="P27" s="32"/>
      <c r="Q27" s="32"/>
      <c r="R27" s="32"/>
      <c r="S27" s="32"/>
      <c r="T27" s="32"/>
      <c r="U27" s="32"/>
      <c r="V27" s="32"/>
      <c r="W27" s="32"/>
    </row>
    <row r="28" spans="1:23" ht="15" customHeight="1" x14ac:dyDescent="0.2">
      <c r="A28" s="18" t="s">
        <v>92</v>
      </c>
      <c r="B28" s="19" t="s">
        <v>93</v>
      </c>
      <c r="C28" s="20" t="s">
        <v>53</v>
      </c>
      <c r="D28" s="14"/>
      <c r="E28" s="14"/>
      <c r="F28" s="14"/>
      <c r="G28" s="14"/>
      <c r="H28" s="32"/>
      <c r="I28" s="32"/>
      <c r="J28" s="32"/>
      <c r="K28" s="32"/>
      <c r="L28" s="32"/>
      <c r="M28" s="32"/>
      <c r="N28" s="32"/>
      <c r="O28" s="32"/>
      <c r="P28" s="32"/>
      <c r="Q28" s="32"/>
      <c r="R28" s="32"/>
      <c r="S28" s="32"/>
      <c r="T28" s="32"/>
      <c r="U28" s="32"/>
      <c r="V28" s="32"/>
      <c r="W28" s="32"/>
    </row>
    <row r="29" spans="1:23" ht="15" customHeight="1" x14ac:dyDescent="0.2">
      <c r="A29" s="18" t="s">
        <v>94</v>
      </c>
      <c r="B29" s="19" t="s">
        <v>95</v>
      </c>
      <c r="C29" s="20" t="s">
        <v>53</v>
      </c>
      <c r="D29" s="14"/>
      <c r="E29" s="14"/>
      <c r="F29" s="14"/>
      <c r="G29" s="14"/>
      <c r="H29" s="32"/>
      <c r="I29" s="32"/>
      <c r="J29" s="32"/>
      <c r="K29" s="32"/>
      <c r="L29" s="32"/>
      <c r="M29" s="32"/>
      <c r="N29" s="32"/>
      <c r="O29" s="32"/>
      <c r="P29" s="32"/>
      <c r="Q29" s="32"/>
      <c r="R29" s="32"/>
      <c r="S29" s="32"/>
      <c r="T29" s="32"/>
      <c r="U29" s="32"/>
      <c r="V29" s="32"/>
      <c r="W29" s="32"/>
    </row>
    <row r="30" spans="1:23" ht="15" customHeight="1" x14ac:dyDescent="0.2">
      <c r="A30" s="18" t="s">
        <v>96</v>
      </c>
      <c r="B30" s="19" t="s">
        <v>97</v>
      </c>
      <c r="C30" s="20" t="s">
        <v>53</v>
      </c>
      <c r="D30" s="14"/>
      <c r="E30" s="14"/>
      <c r="F30" s="14"/>
      <c r="G30" s="14"/>
      <c r="H30" s="32"/>
      <c r="I30" s="32"/>
      <c r="J30" s="32"/>
      <c r="K30" s="32"/>
      <c r="L30" s="32"/>
      <c r="M30" s="32"/>
      <c r="N30" s="32"/>
      <c r="O30" s="32"/>
      <c r="P30" s="32"/>
      <c r="Q30" s="32"/>
      <c r="R30" s="32"/>
      <c r="S30" s="32"/>
      <c r="T30" s="32"/>
      <c r="U30" s="32"/>
      <c r="V30" s="32"/>
      <c r="W30" s="32"/>
    </row>
    <row r="31" spans="1:23" ht="15" customHeight="1" x14ac:dyDescent="0.2">
      <c r="A31" s="18" t="s">
        <v>98</v>
      </c>
      <c r="B31" s="19" t="s">
        <v>99</v>
      </c>
      <c r="C31" s="20" t="s">
        <v>53</v>
      </c>
      <c r="D31" s="14"/>
      <c r="E31" s="14"/>
      <c r="F31" s="14"/>
      <c r="G31" s="14"/>
      <c r="H31" s="32"/>
      <c r="I31" s="32"/>
      <c r="J31" s="32"/>
      <c r="K31" s="32"/>
      <c r="L31" s="32"/>
      <c r="M31" s="32"/>
      <c r="N31" s="32"/>
      <c r="O31" s="32"/>
      <c r="P31" s="32"/>
      <c r="Q31" s="32"/>
      <c r="R31" s="32"/>
      <c r="S31" s="32"/>
      <c r="T31" s="32"/>
      <c r="U31" s="32"/>
      <c r="V31" s="32"/>
      <c r="W31" s="32"/>
    </row>
    <row r="32" spans="1:23" ht="15" customHeight="1" x14ac:dyDescent="0.2">
      <c r="A32" s="18" t="s">
        <v>100</v>
      </c>
      <c r="B32" s="19" t="s">
        <v>101</v>
      </c>
      <c r="C32" s="20" t="s">
        <v>53</v>
      </c>
      <c r="D32" s="14"/>
      <c r="E32" s="14"/>
      <c r="F32" s="14"/>
      <c r="G32" s="14"/>
      <c r="H32" s="32"/>
      <c r="I32" s="32"/>
      <c r="J32" s="32"/>
      <c r="K32" s="32"/>
      <c r="L32" s="32"/>
      <c r="M32" s="32"/>
      <c r="N32" s="32"/>
      <c r="O32" s="32"/>
      <c r="P32" s="32"/>
      <c r="Q32" s="32"/>
      <c r="R32" s="32"/>
      <c r="S32" s="32"/>
      <c r="T32" s="32"/>
      <c r="U32" s="32"/>
      <c r="V32" s="32"/>
      <c r="W32" s="32"/>
    </row>
    <row r="33" spans="1:27" ht="15" customHeight="1" x14ac:dyDescent="0.2">
      <c r="A33" s="18" t="s">
        <v>102</v>
      </c>
      <c r="B33" s="19" t="s">
        <v>103</v>
      </c>
      <c r="C33" s="20" t="s">
        <v>53</v>
      </c>
      <c r="D33" s="14"/>
      <c r="E33" s="14"/>
      <c r="F33" s="14"/>
      <c r="G33" s="14"/>
      <c r="H33" s="32"/>
      <c r="I33" s="32"/>
      <c r="J33" s="32"/>
      <c r="K33" s="32"/>
      <c r="L33" s="32"/>
      <c r="M33" s="32"/>
      <c r="N33" s="32"/>
      <c r="O33" s="32"/>
      <c r="P33" s="32"/>
      <c r="Q33" s="32"/>
      <c r="R33" s="32"/>
      <c r="S33" s="32"/>
      <c r="T33" s="32"/>
      <c r="U33" s="32"/>
      <c r="V33" s="32"/>
      <c r="W33" s="32"/>
    </row>
    <row r="34" spans="1:27" ht="15" customHeight="1" x14ac:dyDescent="0.2">
      <c r="A34" s="18" t="s">
        <v>104</v>
      </c>
      <c r="B34" s="19" t="s">
        <v>105</v>
      </c>
      <c r="C34" s="20" t="s">
        <v>53</v>
      </c>
      <c r="D34" s="14"/>
      <c r="E34" s="14"/>
      <c r="F34" s="14"/>
      <c r="G34" s="14"/>
      <c r="H34" s="32"/>
      <c r="I34" s="32"/>
      <c r="J34" s="32"/>
      <c r="K34" s="32"/>
      <c r="L34" s="32"/>
      <c r="M34" s="32"/>
      <c r="N34" s="32"/>
      <c r="O34" s="32"/>
      <c r="P34" s="32"/>
      <c r="Q34" s="32"/>
      <c r="R34" s="32"/>
      <c r="S34" s="32"/>
      <c r="T34" s="32"/>
      <c r="U34" s="32"/>
      <c r="V34" s="32"/>
      <c r="W34" s="32"/>
    </row>
    <row r="35" spans="1:27" ht="15" customHeight="1" x14ac:dyDescent="0.2">
      <c r="A35" s="21" t="s">
        <v>106</v>
      </c>
      <c r="B35" s="22" t="s">
        <v>107</v>
      </c>
      <c r="C35" s="23" t="s">
        <v>108</v>
      </c>
      <c r="D35" s="14"/>
      <c r="E35" s="14"/>
      <c r="F35" s="14"/>
      <c r="G35" s="14"/>
      <c r="H35" s="32"/>
      <c r="I35" s="32"/>
      <c r="J35" s="32"/>
      <c r="K35" s="32"/>
      <c r="L35" s="32"/>
      <c r="M35" s="32"/>
      <c r="N35" s="32"/>
      <c r="O35" s="32"/>
      <c r="P35" s="32"/>
      <c r="Q35" s="32"/>
      <c r="R35" s="32"/>
      <c r="S35" s="32"/>
      <c r="T35" s="32"/>
      <c r="U35" s="32"/>
      <c r="V35" s="32"/>
      <c r="W35" s="32"/>
    </row>
    <row r="36" spans="1:27" ht="15" customHeight="1" x14ac:dyDescent="0.2">
      <c r="A36" s="32"/>
      <c r="B36" s="32"/>
      <c r="C36" s="32"/>
      <c r="D36" s="32"/>
      <c r="E36" s="32"/>
      <c r="F36" s="32"/>
      <c r="G36" s="32"/>
      <c r="H36" s="32"/>
      <c r="I36" s="32"/>
      <c r="J36" s="32"/>
      <c r="K36" s="32"/>
      <c r="L36" s="32"/>
      <c r="M36" s="32"/>
      <c r="N36" s="32"/>
      <c r="O36" s="32"/>
      <c r="P36" s="32"/>
      <c r="Q36" s="32"/>
      <c r="R36" s="32"/>
      <c r="S36" s="32"/>
      <c r="T36" s="32"/>
      <c r="U36" s="32"/>
      <c r="V36" s="32"/>
      <c r="W36" s="32"/>
    </row>
    <row r="37" spans="1:27" ht="15" customHeight="1" x14ac:dyDescent="0.2">
      <c r="A37" s="172" t="s">
        <v>109</v>
      </c>
      <c r="B37" s="172"/>
      <c r="C37" s="172"/>
      <c r="D37" s="32"/>
      <c r="E37" s="32"/>
      <c r="F37" s="32"/>
      <c r="G37" s="32"/>
      <c r="H37" s="32"/>
      <c r="I37" s="32"/>
      <c r="J37" s="32"/>
      <c r="K37" s="32"/>
      <c r="L37" s="32"/>
      <c r="M37" s="32"/>
      <c r="N37" s="32"/>
      <c r="O37" s="32"/>
      <c r="P37" s="32"/>
      <c r="Q37" s="32"/>
      <c r="R37" s="32"/>
      <c r="S37" s="32"/>
      <c r="T37" s="32"/>
      <c r="U37" s="32"/>
      <c r="V37" s="32"/>
      <c r="W37" s="32"/>
    </row>
    <row r="38" spans="1:27" ht="15" customHeight="1" x14ac:dyDescent="0.2">
      <c r="A38" s="15" t="s">
        <v>110</v>
      </c>
      <c r="B38" s="16" t="s">
        <v>22</v>
      </c>
      <c r="C38" s="24" t="s">
        <v>111</v>
      </c>
      <c r="D38" s="32"/>
      <c r="E38" s="32"/>
      <c r="F38" s="32"/>
      <c r="G38" s="32"/>
      <c r="H38" s="32"/>
      <c r="I38" s="32"/>
      <c r="J38" s="32"/>
      <c r="K38" s="32"/>
      <c r="L38" s="32"/>
      <c r="M38" s="32"/>
      <c r="N38" s="32"/>
      <c r="O38" s="32"/>
      <c r="P38" s="32"/>
      <c r="Q38" s="32"/>
      <c r="R38" s="32"/>
      <c r="S38" s="32"/>
      <c r="T38" s="32"/>
      <c r="U38" s="32"/>
      <c r="V38" s="32"/>
      <c r="W38" s="32"/>
    </row>
    <row r="39" spans="1:27" ht="15" customHeight="1" x14ac:dyDescent="0.2">
      <c r="A39" s="25" t="s">
        <v>112</v>
      </c>
      <c r="B39" s="19">
        <v>1</v>
      </c>
      <c r="C39" s="26" t="s">
        <v>113</v>
      </c>
      <c r="D39" s="32"/>
      <c r="E39" s="32"/>
      <c r="F39" s="32"/>
      <c r="G39" s="32"/>
      <c r="H39" s="32"/>
      <c r="I39" s="32"/>
      <c r="J39" s="32"/>
      <c r="K39" s="32"/>
      <c r="L39" s="32"/>
      <c r="M39" s="32"/>
      <c r="N39" s="32"/>
      <c r="O39" s="32"/>
      <c r="P39" s="32"/>
      <c r="Q39" s="32"/>
      <c r="R39" s="32"/>
      <c r="S39" s="32"/>
      <c r="T39" s="32"/>
      <c r="U39" s="32"/>
      <c r="V39" s="32"/>
      <c r="W39" s="32"/>
    </row>
    <row r="40" spans="1:27" ht="15" customHeight="1" x14ac:dyDescent="0.2">
      <c r="A40" s="25" t="s">
        <v>114</v>
      </c>
      <c r="B40" s="19">
        <v>2</v>
      </c>
      <c r="C40" s="26" t="s">
        <v>115</v>
      </c>
      <c r="D40" s="32"/>
      <c r="E40" s="32"/>
      <c r="F40" s="32"/>
      <c r="G40" s="32"/>
      <c r="H40" s="32"/>
      <c r="I40" s="32"/>
      <c r="J40" s="32"/>
      <c r="K40" s="32"/>
      <c r="L40" s="32"/>
      <c r="M40" s="32"/>
      <c r="N40" s="32"/>
      <c r="O40" s="32"/>
      <c r="P40" s="32"/>
      <c r="Q40" s="32"/>
      <c r="R40" s="32"/>
      <c r="S40" s="32"/>
      <c r="T40" s="32"/>
      <c r="U40" s="32"/>
      <c r="V40" s="32"/>
      <c r="W40" s="32"/>
    </row>
    <row r="41" spans="1:27" ht="15" customHeight="1" x14ac:dyDescent="0.2">
      <c r="A41" s="25" t="s">
        <v>116</v>
      </c>
      <c r="B41" s="19">
        <v>3</v>
      </c>
      <c r="C41" s="26" t="s">
        <v>117</v>
      </c>
      <c r="D41" s="32"/>
      <c r="E41" s="32"/>
      <c r="F41" s="32"/>
      <c r="G41" s="32"/>
      <c r="H41" s="32"/>
      <c r="I41" s="32"/>
      <c r="J41" s="32"/>
      <c r="K41" s="32"/>
      <c r="L41" s="32"/>
      <c r="M41" s="32"/>
      <c r="N41" s="32"/>
      <c r="O41" s="32"/>
      <c r="P41" s="32"/>
      <c r="Q41" s="32"/>
      <c r="R41" s="32"/>
      <c r="S41" s="32"/>
      <c r="T41" s="32"/>
      <c r="U41" s="32"/>
      <c r="V41" s="32"/>
      <c r="W41" s="32"/>
    </row>
    <row r="42" spans="1:27" ht="15" customHeight="1" x14ac:dyDescent="0.2">
      <c r="A42" s="27" t="s">
        <v>118</v>
      </c>
      <c r="B42" s="22">
        <v>4</v>
      </c>
      <c r="C42" s="28" t="s">
        <v>119</v>
      </c>
      <c r="D42" s="32"/>
      <c r="E42" s="32"/>
      <c r="F42" s="32"/>
      <c r="G42" s="32"/>
      <c r="H42" s="32"/>
      <c r="I42" s="32"/>
      <c r="J42" s="32"/>
      <c r="K42" s="32"/>
      <c r="L42" s="32"/>
      <c r="M42" s="32"/>
      <c r="N42" s="32"/>
      <c r="O42" s="32"/>
      <c r="P42" s="32"/>
      <c r="Q42" s="32"/>
      <c r="R42" s="32"/>
      <c r="S42" s="32"/>
      <c r="T42" s="32"/>
      <c r="U42" s="32"/>
      <c r="V42" s="32"/>
      <c r="W42" s="32"/>
      <c r="AA42" s="98" t="s">
        <v>208</v>
      </c>
    </row>
    <row r="43" spans="1:27" ht="15" customHeight="1" x14ac:dyDescent="0.2">
      <c r="A43" s="29"/>
      <c r="B43" s="29"/>
      <c r="C43" s="29"/>
      <c r="D43" s="32"/>
      <c r="E43" s="32"/>
      <c r="F43" s="32"/>
      <c r="G43" s="32"/>
      <c r="H43" s="32"/>
      <c r="I43" s="32"/>
      <c r="J43" s="32"/>
      <c r="K43" s="32"/>
      <c r="L43" s="32"/>
      <c r="M43" s="32"/>
      <c r="N43" s="32"/>
      <c r="O43" s="32"/>
      <c r="P43" s="32"/>
      <c r="Q43" s="32"/>
      <c r="R43" s="32"/>
      <c r="S43" s="32"/>
      <c r="T43" s="32"/>
      <c r="U43" s="32"/>
      <c r="V43" s="32"/>
      <c r="W43" s="32"/>
    </row>
    <row r="44" spans="1:27" ht="15" customHeight="1" x14ac:dyDescent="0.2">
      <c r="A44" s="172" t="s">
        <v>120</v>
      </c>
      <c r="B44" s="172"/>
      <c r="C44" s="30"/>
      <c r="D44" s="32"/>
      <c r="E44" s="32"/>
      <c r="F44" s="32"/>
      <c r="G44" s="32"/>
      <c r="H44" s="32"/>
      <c r="I44" s="32"/>
      <c r="J44" s="32"/>
      <c r="K44" s="32"/>
      <c r="L44" s="32"/>
      <c r="M44" s="32"/>
      <c r="N44" s="32"/>
      <c r="O44" s="32"/>
      <c r="P44" s="32"/>
      <c r="Q44" s="32"/>
      <c r="R44" s="32"/>
      <c r="S44" s="32"/>
      <c r="T44" s="32"/>
      <c r="U44" s="32"/>
      <c r="V44" s="32"/>
      <c r="W44" s="32"/>
    </row>
    <row r="45" spans="1:27" ht="15" customHeight="1" x14ac:dyDescent="0.2">
      <c r="A45" s="15" t="s">
        <v>121</v>
      </c>
      <c r="B45" s="24" t="s">
        <v>122</v>
      </c>
      <c r="C45" s="31"/>
      <c r="D45" s="32"/>
      <c r="E45" s="32"/>
      <c r="F45" s="32"/>
      <c r="G45" s="32"/>
      <c r="H45" s="32"/>
      <c r="I45" s="32"/>
      <c r="J45" s="32"/>
      <c r="K45" s="32"/>
      <c r="L45" s="32"/>
      <c r="M45" s="32"/>
      <c r="N45" s="32"/>
      <c r="O45" s="32"/>
      <c r="P45" s="32"/>
      <c r="Q45" s="32"/>
      <c r="R45" s="32"/>
      <c r="S45" s="32"/>
      <c r="T45" s="32"/>
      <c r="U45" s="32"/>
      <c r="V45" s="32"/>
      <c r="W45" s="32"/>
    </row>
    <row r="46" spans="1:27" ht="15" customHeight="1" x14ac:dyDescent="0.2">
      <c r="A46" s="25" t="s">
        <v>123</v>
      </c>
      <c r="B46" s="26" t="s">
        <v>123</v>
      </c>
      <c r="C46" s="31"/>
      <c r="D46" s="32"/>
      <c r="E46" s="32"/>
      <c r="F46" s="32"/>
      <c r="G46" s="32"/>
      <c r="H46" s="32"/>
      <c r="I46" s="32"/>
      <c r="J46" s="32"/>
      <c r="K46" s="32"/>
      <c r="L46" s="32"/>
      <c r="M46" s="32"/>
      <c r="N46" s="32"/>
      <c r="O46" s="32"/>
      <c r="P46" s="32"/>
      <c r="Q46" s="32"/>
      <c r="R46" s="32"/>
      <c r="S46" s="32"/>
      <c r="T46" s="32"/>
      <c r="U46" s="32"/>
      <c r="V46" s="32"/>
      <c r="W46" s="32"/>
    </row>
    <row r="47" spans="1:27" ht="15" customHeight="1" x14ac:dyDescent="0.2">
      <c r="A47" s="25" t="s">
        <v>124</v>
      </c>
      <c r="B47" s="26" t="s">
        <v>124</v>
      </c>
      <c r="C47" s="31"/>
      <c r="D47" s="32"/>
      <c r="E47" s="32"/>
      <c r="F47" s="32"/>
      <c r="G47" s="32"/>
      <c r="H47" s="32"/>
      <c r="I47" s="32"/>
      <c r="J47" s="32"/>
      <c r="K47" s="32"/>
      <c r="L47" s="32"/>
      <c r="M47" s="32"/>
      <c r="N47" s="32"/>
      <c r="O47" s="32"/>
      <c r="P47" s="32"/>
      <c r="Q47" s="32"/>
      <c r="R47" s="32"/>
      <c r="S47" s="32"/>
      <c r="T47" s="32"/>
      <c r="U47" s="32"/>
      <c r="V47" s="32"/>
      <c r="W47" s="32"/>
    </row>
    <row r="48" spans="1:27" ht="15" customHeight="1" x14ac:dyDescent="0.2">
      <c r="A48" s="25" t="s">
        <v>85</v>
      </c>
      <c r="B48" s="26" t="s">
        <v>85</v>
      </c>
      <c r="C48" s="31"/>
      <c r="D48" s="32"/>
      <c r="E48" s="32"/>
      <c r="F48" s="32"/>
      <c r="G48" s="32"/>
      <c r="H48" s="32"/>
      <c r="I48" s="32"/>
      <c r="J48" s="32"/>
      <c r="K48" s="32"/>
      <c r="L48" s="32"/>
      <c r="M48" s="32"/>
      <c r="N48" s="32"/>
      <c r="O48" s="32"/>
      <c r="P48" s="32"/>
      <c r="Q48" s="32"/>
      <c r="R48" s="32"/>
      <c r="S48" s="32"/>
      <c r="T48" s="32"/>
      <c r="U48" s="32"/>
      <c r="V48" s="32"/>
      <c r="W48" s="32"/>
    </row>
    <row r="49" spans="1:23" ht="15" customHeight="1" x14ac:dyDescent="0.2">
      <c r="A49" s="25" t="s">
        <v>125</v>
      </c>
      <c r="B49" s="26" t="s">
        <v>125</v>
      </c>
      <c r="C49" s="31"/>
      <c r="D49" s="32"/>
      <c r="E49" s="32"/>
      <c r="F49" s="32"/>
      <c r="G49" s="32"/>
      <c r="H49" s="32"/>
      <c r="I49" s="32"/>
      <c r="J49" s="32"/>
      <c r="K49" s="32"/>
      <c r="L49" s="32"/>
      <c r="M49" s="32"/>
      <c r="N49" s="32"/>
      <c r="O49" s="32"/>
      <c r="P49" s="32"/>
      <c r="Q49" s="32"/>
      <c r="R49" s="32"/>
      <c r="S49" s="32"/>
      <c r="T49" s="32"/>
      <c r="U49" s="32"/>
      <c r="V49" s="32"/>
      <c r="W49" s="32"/>
    </row>
    <row r="50" spans="1:23" ht="15" customHeight="1" x14ac:dyDescent="0.2">
      <c r="A50" s="25" t="s">
        <v>126</v>
      </c>
      <c r="B50" s="26" t="s">
        <v>126</v>
      </c>
      <c r="C50" s="31"/>
      <c r="D50" s="32"/>
      <c r="E50" s="32"/>
      <c r="F50" s="32"/>
      <c r="G50" s="32"/>
      <c r="H50" s="32"/>
      <c r="I50" s="32"/>
      <c r="J50" s="32"/>
      <c r="K50" s="32"/>
      <c r="L50" s="32"/>
      <c r="M50" s="32"/>
      <c r="N50" s="32"/>
      <c r="O50" s="32"/>
      <c r="P50" s="32"/>
      <c r="Q50" s="32"/>
      <c r="R50" s="32"/>
      <c r="S50" s="32"/>
      <c r="T50" s="32"/>
      <c r="U50" s="32"/>
      <c r="V50" s="32"/>
      <c r="W50" s="32"/>
    </row>
    <row r="51" spans="1:23" ht="15" customHeight="1" x14ac:dyDescent="0.2">
      <c r="A51" s="25" t="s">
        <v>127</v>
      </c>
      <c r="B51" s="26" t="s">
        <v>128</v>
      </c>
      <c r="C51" s="31"/>
      <c r="D51" s="32"/>
      <c r="E51" s="32"/>
      <c r="F51" s="32"/>
      <c r="G51" s="32"/>
      <c r="H51" s="32"/>
      <c r="I51" s="32"/>
      <c r="J51" s="32"/>
      <c r="K51" s="32"/>
      <c r="L51" s="32"/>
      <c r="M51" s="32"/>
      <c r="N51" s="32"/>
      <c r="O51" s="32"/>
      <c r="P51" s="32"/>
      <c r="Q51" s="32"/>
      <c r="R51" s="32"/>
      <c r="S51" s="32"/>
      <c r="T51" s="32"/>
      <c r="U51" s="32"/>
      <c r="V51" s="32"/>
      <c r="W51" s="32"/>
    </row>
    <row r="52" spans="1:23" ht="15" customHeight="1" x14ac:dyDescent="0.2">
      <c r="A52" s="25" t="s">
        <v>129</v>
      </c>
      <c r="B52" s="26" t="s">
        <v>130</v>
      </c>
      <c r="C52" s="31"/>
      <c r="D52" s="32"/>
      <c r="E52" s="32"/>
      <c r="F52" s="32"/>
      <c r="G52" s="32"/>
      <c r="H52" s="32"/>
      <c r="I52" s="32"/>
      <c r="J52" s="32"/>
      <c r="K52" s="32"/>
      <c r="L52" s="32"/>
      <c r="M52" s="32"/>
      <c r="N52" s="32"/>
      <c r="O52" s="32"/>
      <c r="P52" s="32"/>
      <c r="Q52" s="32"/>
      <c r="R52" s="32"/>
      <c r="S52" s="32"/>
      <c r="T52" s="32"/>
      <c r="U52" s="32"/>
      <c r="V52" s="32"/>
      <c r="W52" s="32"/>
    </row>
    <row r="53" spans="1:23" ht="15" customHeight="1" x14ac:dyDescent="0.2">
      <c r="A53" s="27" t="s">
        <v>131</v>
      </c>
      <c r="B53" s="28" t="s">
        <v>131</v>
      </c>
      <c r="C53" s="32"/>
      <c r="D53" s="32"/>
      <c r="E53" s="32"/>
      <c r="F53" s="32"/>
      <c r="G53" s="32"/>
      <c r="H53" s="32"/>
      <c r="I53" s="32"/>
      <c r="J53" s="32"/>
      <c r="K53" s="32"/>
      <c r="L53" s="32"/>
      <c r="M53" s="32"/>
      <c r="N53" s="32"/>
      <c r="O53" s="32"/>
      <c r="P53" s="32"/>
      <c r="Q53" s="32"/>
      <c r="R53" s="32"/>
      <c r="S53" s="32"/>
      <c r="T53" s="32"/>
      <c r="U53" s="32"/>
      <c r="V53" s="32"/>
      <c r="W53" s="32"/>
    </row>
    <row r="54" spans="1:23" ht="15" customHeight="1" x14ac:dyDescent="0.2">
      <c r="A54" s="32"/>
      <c r="B54" s="32"/>
      <c r="C54" s="32"/>
      <c r="D54" s="32"/>
      <c r="E54" s="32"/>
      <c r="F54" s="32"/>
      <c r="G54" s="32"/>
      <c r="H54" s="32"/>
      <c r="I54" s="32"/>
      <c r="J54" s="32"/>
      <c r="K54" s="32"/>
      <c r="L54" s="32"/>
      <c r="M54" s="32"/>
      <c r="N54" s="32"/>
      <c r="O54" s="32"/>
      <c r="P54" s="32"/>
      <c r="Q54" s="32"/>
      <c r="R54" s="32"/>
      <c r="S54" s="32"/>
      <c r="T54" s="32"/>
      <c r="U54" s="32"/>
      <c r="V54" s="32"/>
      <c r="W54" s="32"/>
    </row>
    <row r="55" spans="1:23" ht="15" customHeight="1" x14ac:dyDescent="0.2">
      <c r="A55" s="173" t="s">
        <v>132</v>
      </c>
      <c r="B55" s="173"/>
      <c r="C55" s="32"/>
      <c r="D55" s="32"/>
      <c r="E55" s="32"/>
      <c r="F55" s="32"/>
      <c r="G55" s="32"/>
      <c r="H55" s="32"/>
      <c r="I55" s="32"/>
      <c r="J55" s="32"/>
      <c r="K55" s="32"/>
      <c r="L55" s="32"/>
      <c r="M55" s="32"/>
      <c r="N55" s="32"/>
      <c r="O55" s="32"/>
      <c r="P55" s="32"/>
      <c r="Q55" s="32"/>
      <c r="R55" s="32"/>
      <c r="S55" s="32"/>
      <c r="T55" s="32"/>
      <c r="U55" s="32"/>
      <c r="V55" s="32"/>
      <c r="W55" s="32"/>
    </row>
    <row r="56" spans="1:23" ht="15" customHeight="1" x14ac:dyDescent="0.2">
      <c r="A56" s="33" t="s">
        <v>133</v>
      </c>
      <c r="B56" s="34" t="s">
        <v>134</v>
      </c>
      <c r="C56" s="32"/>
      <c r="D56" s="32"/>
      <c r="E56" s="32"/>
      <c r="F56" s="32"/>
      <c r="G56" s="32"/>
      <c r="H56" s="32"/>
      <c r="I56" s="32"/>
      <c r="J56" s="32"/>
      <c r="K56" s="32"/>
      <c r="L56" s="32"/>
      <c r="M56" s="32"/>
      <c r="N56" s="32"/>
      <c r="O56" s="32"/>
      <c r="P56" s="32"/>
      <c r="Q56" s="32"/>
      <c r="R56" s="32"/>
      <c r="S56" s="32"/>
      <c r="T56" s="32"/>
      <c r="U56" s="32"/>
      <c r="V56" s="32"/>
      <c r="W56" s="32"/>
    </row>
    <row r="57" spans="1:23" ht="15" customHeight="1" x14ac:dyDescent="0.2">
      <c r="A57" s="35" t="s">
        <v>135</v>
      </c>
      <c r="B57" s="39" t="s">
        <v>135</v>
      </c>
      <c r="C57" s="32"/>
      <c r="D57" s="32"/>
      <c r="E57" s="32"/>
      <c r="F57" s="32"/>
      <c r="G57" s="32"/>
      <c r="H57" s="32"/>
      <c r="I57" s="32"/>
      <c r="J57" s="32"/>
      <c r="K57" s="32"/>
      <c r="L57" s="32"/>
      <c r="M57" s="32"/>
      <c r="N57" s="32"/>
      <c r="O57" s="32"/>
      <c r="P57" s="32"/>
      <c r="Q57" s="32"/>
      <c r="R57" s="32"/>
      <c r="S57" s="32"/>
      <c r="T57" s="32"/>
      <c r="U57" s="32"/>
      <c r="V57" s="32"/>
      <c r="W57" s="32"/>
    </row>
    <row r="58" spans="1:23" ht="15" customHeight="1" x14ac:dyDescent="0.2">
      <c r="A58" s="35" t="s">
        <v>136</v>
      </c>
      <c r="B58" s="39" t="s">
        <v>137</v>
      </c>
      <c r="C58" s="32"/>
      <c r="D58" s="32"/>
      <c r="E58" s="32"/>
      <c r="F58" s="32"/>
      <c r="G58" s="32"/>
      <c r="H58" s="32"/>
      <c r="I58" s="32"/>
      <c r="J58" s="32"/>
      <c r="K58" s="32"/>
      <c r="L58" s="32"/>
      <c r="M58" s="32"/>
      <c r="N58" s="32"/>
      <c r="O58" s="32"/>
      <c r="P58" s="32"/>
      <c r="Q58" s="32"/>
      <c r="R58" s="32"/>
      <c r="S58" s="32"/>
      <c r="T58" s="32"/>
      <c r="U58" s="32"/>
      <c r="V58" s="32"/>
      <c r="W58" s="32"/>
    </row>
    <row r="59" spans="1:23" ht="15" customHeight="1" x14ac:dyDescent="0.2">
      <c r="A59" s="35" t="s">
        <v>138</v>
      </c>
      <c r="B59" s="39" t="s">
        <v>139</v>
      </c>
      <c r="C59" s="32"/>
      <c r="D59" s="32"/>
      <c r="E59" s="32"/>
      <c r="F59" s="32"/>
      <c r="G59" s="32"/>
      <c r="H59" s="32"/>
      <c r="I59" s="32"/>
      <c r="J59" s="32"/>
      <c r="K59" s="32"/>
      <c r="L59" s="32"/>
      <c r="M59" s="32"/>
      <c r="N59" s="32"/>
      <c r="O59" s="32"/>
      <c r="P59" s="32"/>
      <c r="Q59" s="32"/>
      <c r="R59" s="32"/>
      <c r="S59" s="32"/>
      <c r="T59" s="32"/>
      <c r="U59" s="32"/>
      <c r="V59" s="32"/>
      <c r="W59" s="32"/>
    </row>
    <row r="60" spans="1:23" ht="15" customHeight="1" x14ac:dyDescent="0.2">
      <c r="A60" s="35" t="s">
        <v>140</v>
      </c>
      <c r="B60" s="39" t="s">
        <v>141</v>
      </c>
      <c r="C60" s="32"/>
      <c r="D60" s="32"/>
      <c r="E60" s="32"/>
      <c r="F60" s="32"/>
      <c r="G60" s="32"/>
      <c r="H60" s="32"/>
      <c r="I60" s="32"/>
      <c r="J60" s="32"/>
      <c r="K60" s="32"/>
      <c r="L60" s="32"/>
      <c r="M60" s="32"/>
      <c r="N60" s="32"/>
      <c r="O60" s="32"/>
      <c r="P60" s="32"/>
      <c r="Q60" s="32"/>
      <c r="R60" s="32"/>
      <c r="S60" s="32"/>
      <c r="T60" s="32"/>
      <c r="U60" s="32"/>
      <c r="V60" s="32"/>
      <c r="W60" s="32"/>
    </row>
    <row r="61" spans="1:23" ht="15" customHeight="1" x14ac:dyDescent="0.2">
      <c r="A61" s="35" t="s">
        <v>142</v>
      </c>
      <c r="B61" s="39" t="s">
        <v>143</v>
      </c>
      <c r="C61" s="32"/>
      <c r="D61" s="32"/>
      <c r="E61" s="32"/>
      <c r="F61" s="32"/>
      <c r="G61" s="32"/>
      <c r="H61" s="32"/>
      <c r="I61" s="32"/>
      <c r="J61" s="32"/>
      <c r="K61" s="32"/>
      <c r="L61" s="32"/>
      <c r="M61" s="32"/>
      <c r="N61" s="32"/>
      <c r="O61" s="32"/>
      <c r="P61" s="32"/>
      <c r="Q61" s="32"/>
      <c r="R61" s="32"/>
      <c r="S61" s="32"/>
      <c r="T61" s="32"/>
      <c r="U61" s="32"/>
      <c r="V61" s="32"/>
      <c r="W61" s="32"/>
    </row>
    <row r="62" spans="1:23" ht="15" customHeight="1" x14ac:dyDescent="0.2">
      <c r="A62" s="35" t="s">
        <v>144</v>
      </c>
      <c r="B62" s="39" t="s">
        <v>145</v>
      </c>
      <c r="C62" s="32"/>
      <c r="D62" s="32"/>
      <c r="E62" s="32"/>
      <c r="F62" s="32"/>
      <c r="G62" s="32"/>
      <c r="H62" s="32"/>
      <c r="I62" s="32"/>
      <c r="J62" s="32"/>
      <c r="K62" s="32"/>
      <c r="L62" s="32"/>
      <c r="M62" s="32"/>
      <c r="N62" s="32"/>
      <c r="O62" s="32"/>
      <c r="P62" s="32"/>
      <c r="Q62" s="32"/>
      <c r="R62" s="32"/>
      <c r="S62" s="32"/>
      <c r="T62" s="32"/>
      <c r="U62" s="32"/>
      <c r="V62" s="32"/>
      <c r="W62" s="32"/>
    </row>
    <row r="63" spans="1:23" ht="15" customHeight="1" x14ac:dyDescent="0.2">
      <c r="A63" s="35" t="s">
        <v>146</v>
      </c>
      <c r="B63" s="39" t="s">
        <v>147</v>
      </c>
      <c r="C63" s="32"/>
      <c r="D63" s="32"/>
      <c r="E63" s="32"/>
      <c r="F63" s="32"/>
      <c r="G63" s="32"/>
      <c r="H63" s="32"/>
      <c r="I63" s="32"/>
      <c r="J63" s="32"/>
      <c r="K63" s="32"/>
      <c r="L63" s="32"/>
      <c r="M63" s="32"/>
      <c r="N63" s="32"/>
      <c r="O63" s="32"/>
      <c r="P63" s="32"/>
      <c r="Q63" s="32"/>
      <c r="R63" s="32"/>
      <c r="S63" s="32"/>
      <c r="T63" s="32"/>
      <c r="U63" s="32"/>
      <c r="V63" s="32"/>
      <c r="W63" s="32"/>
    </row>
    <row r="64" spans="1:23" ht="15" customHeight="1" x14ac:dyDescent="0.2">
      <c r="A64" s="35" t="s">
        <v>148</v>
      </c>
      <c r="B64" s="39" t="s">
        <v>149</v>
      </c>
      <c r="C64" s="32"/>
      <c r="D64" s="32"/>
      <c r="E64" s="32"/>
      <c r="F64" s="32"/>
      <c r="G64" s="32"/>
      <c r="H64" s="32"/>
      <c r="I64" s="32"/>
      <c r="J64" s="32"/>
      <c r="K64" s="32"/>
      <c r="L64" s="32"/>
      <c r="M64" s="32"/>
      <c r="N64" s="32"/>
      <c r="O64" s="32"/>
      <c r="P64" s="32"/>
      <c r="Q64" s="32"/>
      <c r="R64" s="32"/>
      <c r="S64" s="32"/>
      <c r="T64" s="32"/>
      <c r="U64" s="32"/>
      <c r="V64" s="32"/>
      <c r="W64" s="32"/>
    </row>
    <row r="65" spans="1:23" ht="15" customHeight="1" x14ac:dyDescent="0.2">
      <c r="A65" s="35" t="s">
        <v>150</v>
      </c>
      <c r="B65" s="39" t="s">
        <v>151</v>
      </c>
      <c r="C65" s="32"/>
      <c r="D65" s="32"/>
      <c r="E65" s="32"/>
      <c r="F65" s="32"/>
      <c r="G65" s="32"/>
      <c r="H65" s="32"/>
      <c r="I65" s="32"/>
      <c r="J65" s="32"/>
      <c r="K65" s="32"/>
      <c r="L65" s="32"/>
      <c r="M65" s="32"/>
      <c r="N65" s="32"/>
      <c r="O65" s="32"/>
      <c r="P65" s="32"/>
      <c r="Q65" s="32"/>
      <c r="R65" s="32"/>
      <c r="S65" s="32"/>
      <c r="T65" s="32"/>
      <c r="U65" s="32"/>
      <c r="V65" s="32"/>
      <c r="W65" s="32"/>
    </row>
    <row r="66" spans="1:23" ht="15" customHeight="1" x14ac:dyDescent="0.2">
      <c r="A66" s="36" t="s">
        <v>152</v>
      </c>
      <c r="B66" s="40" t="s">
        <v>153</v>
      </c>
      <c r="C66" s="32"/>
      <c r="D66" s="32"/>
      <c r="E66" s="32"/>
      <c r="F66" s="32"/>
      <c r="G66" s="32"/>
      <c r="H66" s="32"/>
      <c r="I66" s="32"/>
      <c r="J66" s="32"/>
      <c r="K66" s="32"/>
      <c r="L66" s="32"/>
      <c r="M66" s="32"/>
      <c r="N66" s="32"/>
      <c r="O66" s="32"/>
      <c r="P66" s="32"/>
      <c r="Q66" s="32"/>
      <c r="R66" s="32"/>
      <c r="S66" s="32"/>
      <c r="T66" s="32"/>
      <c r="U66" s="32"/>
      <c r="V66" s="32"/>
      <c r="W66" s="32"/>
    </row>
  </sheetData>
  <mergeCells count="5">
    <mergeCell ref="A5:C5"/>
    <mergeCell ref="A37:C37"/>
    <mergeCell ref="A44:B44"/>
    <mergeCell ref="A55:B55"/>
    <mergeCell ref="A1:X1"/>
  </mergeCells>
  <dataValidations count="3">
    <dataValidation type="list" allowBlank="1" showInputMessage="1" showErrorMessage="1" sqref="W3">
      <formula1>"N,Y"</formula1>
    </dataValidation>
    <dataValidation type="list" allowBlank="1" showInputMessage="1" showErrorMessage="1" sqref="E3">
      <formula1>$A$57:$A$66</formula1>
    </dataValidation>
    <dataValidation type="list" allowBlank="1" showInputMessage="1" showErrorMessage="1" sqref="D3">
      <formula1>$A$39:$A$42</formula1>
    </dataValidation>
  </dataValidations>
  <pageMargins left="0.7" right="0.7" top="0.75" bottom="0.75" header="0.3" footer="0.3"/>
  <pageSetup scale="35" orientation="portrait"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A1:BS128"/>
  <sheetViews>
    <sheetView showGridLines="0" view="pageBreakPreview" zoomScaleNormal="100" zoomScaleSheetLayoutView="100" workbookViewId="0">
      <selection activeCell="AP30" sqref="AP30"/>
    </sheetView>
  </sheetViews>
  <sheetFormatPr defaultRowHeight="15" customHeight="1" x14ac:dyDescent="0.2"/>
  <cols>
    <col min="1" max="1" width="4.1640625" style="59" customWidth="1"/>
    <col min="2" max="31" width="3.33203125" customWidth="1"/>
    <col min="32" max="32" width="4.1640625" customWidth="1"/>
    <col min="33" max="33" width="8.1640625" style="141" customWidth="1"/>
    <col min="34" max="34" width="4.1640625" style="141" customWidth="1"/>
    <col min="35" max="58" width="3.33203125" style="141" customWidth="1"/>
    <col min="59" max="59" width="9.33203125" style="141"/>
  </cols>
  <sheetData>
    <row r="1" spans="1:59" ht="30" customHeight="1" x14ac:dyDescent="0.2">
      <c r="A1" s="192" t="str">
        <f>"AR No. "&amp;'Database Export'!A3&amp;" - "&amp;'Database Export'!F3&amp;" "</f>
        <v xml:space="preserve">AR No. # - Install (Belt Type Here) </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row>
    <row r="2" spans="1:59" ht="15" customHeight="1" x14ac:dyDescent="0.2">
      <c r="A2" s="195" t="s">
        <v>390</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row>
    <row r="3" spans="1:59" s="44" customFormat="1" ht="15" customHeight="1" x14ac:dyDescent="0.2">
      <c r="B3" s="43" t="s">
        <v>0</v>
      </c>
      <c r="C3" s="43"/>
      <c r="D3" s="43"/>
      <c r="E3" s="43"/>
      <c r="F3" s="43"/>
      <c r="G3" s="43"/>
      <c r="AG3" s="124" t="s">
        <v>354</v>
      </c>
    </row>
    <row r="5" spans="1:59" ht="15" customHeight="1" x14ac:dyDescent="0.2">
      <c r="B5" s="194" t="str">
        <f>"INSERT RECOMMENDED ACTIONS HERE. "&amp;"The use of "&amp;LOWER(Analysis!C20)&amp;" will reduce motor energy use by "&amp;TEXT(Analysis!C32/Analysis!C26,"##.0%")&amp;" on average through improved transmission efficiency. This is achieved by reducing losses due to bending, friction, slip between the belt and the sheave, and stretching of the belt over time."</f>
        <v>INSERT RECOMMENDED ACTIONS HERE. The use of notched v-belts will reduce motor energy use by 2.1% on average through improved transmission efficiency. This is achieved by reducing losses due to bending, friction, slip between the belt and the sheave, and stretching of the belt over time.</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row>
    <row r="6" spans="1:59" ht="15" customHeight="1" x14ac:dyDescent="0.2">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row>
    <row r="7" spans="1:59" s="115" customFormat="1" ht="15" customHeight="1" x14ac:dyDescent="0.2">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row>
    <row r="8" spans="1:59" s="115" customFormat="1" ht="15" customHeight="1" x14ac:dyDescent="0.2">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G8" s="141"/>
      <c r="AH8" s="141"/>
      <c r="AI8" s="174" t="s">
        <v>330</v>
      </c>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41"/>
    </row>
    <row r="9" spans="1:59" s="115" customFormat="1" ht="15" customHeight="1" x14ac:dyDescent="0.2">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G9" s="141"/>
      <c r="AH9" s="141"/>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41"/>
    </row>
    <row r="10" spans="1:59" ht="15" customHeight="1" x14ac:dyDescent="0.2">
      <c r="E10" s="171" t="s">
        <v>177</v>
      </c>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I10" s="171" t="s">
        <v>177</v>
      </c>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row>
    <row r="11" spans="1:59" ht="15" customHeight="1" x14ac:dyDescent="0.2">
      <c r="E11" s="179" t="s">
        <v>4</v>
      </c>
      <c r="F11" s="179"/>
      <c r="G11" s="179"/>
      <c r="H11" s="179"/>
      <c r="I11" s="179"/>
      <c r="J11" s="179"/>
      <c r="K11" s="179"/>
      <c r="L11" s="179"/>
      <c r="M11" s="179"/>
      <c r="N11" s="180" t="s">
        <v>5</v>
      </c>
      <c r="O11" s="180"/>
      <c r="P11" s="180"/>
      <c r="Q11" s="180"/>
      <c r="R11" s="180"/>
      <c r="S11" s="179" t="s">
        <v>6</v>
      </c>
      <c r="T11" s="179"/>
      <c r="U11" s="179"/>
      <c r="V11" s="179"/>
      <c r="W11" s="179"/>
      <c r="X11" s="180" t="s">
        <v>7</v>
      </c>
      <c r="Y11" s="180"/>
      <c r="Z11" s="180"/>
      <c r="AA11" s="180"/>
      <c r="AB11" s="180"/>
      <c r="AI11" s="179" t="s">
        <v>4</v>
      </c>
      <c r="AJ11" s="179"/>
      <c r="AK11" s="179"/>
      <c r="AL11" s="179"/>
      <c r="AM11" s="179"/>
      <c r="AN11" s="179"/>
      <c r="AO11" s="179"/>
      <c r="AP11" s="179"/>
      <c r="AQ11" s="179"/>
      <c r="AR11" s="180" t="s">
        <v>5</v>
      </c>
      <c r="AS11" s="180"/>
      <c r="AT11" s="180"/>
      <c r="AU11" s="180"/>
      <c r="AV11" s="180"/>
      <c r="AW11" s="179" t="s">
        <v>6</v>
      </c>
      <c r="AX11" s="179"/>
      <c r="AY11" s="179"/>
      <c r="AZ11" s="179"/>
      <c r="BA11" s="179"/>
      <c r="BB11" s="180" t="s">
        <v>7</v>
      </c>
      <c r="BC11" s="180"/>
      <c r="BD11" s="180"/>
      <c r="BE11" s="180"/>
      <c r="BF11" s="180"/>
    </row>
    <row r="12" spans="1:59" ht="15" customHeight="1" x14ac:dyDescent="0.2">
      <c r="E12" s="181" t="str">
        <f>AI12</f>
        <v>Electrical Consumption</v>
      </c>
      <c r="F12" s="181"/>
      <c r="G12" s="181"/>
      <c r="H12" s="181"/>
      <c r="I12" s="181"/>
      <c r="J12" s="181"/>
      <c r="K12" s="181"/>
      <c r="L12" s="181"/>
      <c r="M12" s="181"/>
      <c r="N12" s="182">
        <f>AR12</f>
        <v>40779.431549882749</v>
      </c>
      <c r="O12" s="182"/>
      <c r="P12" s="182"/>
      <c r="Q12" s="182"/>
      <c r="R12" s="182"/>
      <c r="S12" s="183" t="str">
        <f>AW12</f>
        <v>kWh (site)</v>
      </c>
      <c r="T12" s="183"/>
      <c r="U12" s="183"/>
      <c r="V12" s="183"/>
      <c r="W12" s="183"/>
      <c r="X12" s="184">
        <f>BB12</f>
        <v>2038.9715774941376</v>
      </c>
      <c r="Y12" s="184"/>
      <c r="Z12" s="184"/>
      <c r="AA12" s="184"/>
      <c r="AB12" s="184"/>
      <c r="AI12" s="181" t="s">
        <v>45</v>
      </c>
      <c r="AJ12" s="181"/>
      <c r="AK12" s="181"/>
      <c r="AL12" s="181"/>
      <c r="AM12" s="181"/>
      <c r="AN12" s="181"/>
      <c r="AO12" s="181"/>
      <c r="AP12" s="181"/>
      <c r="AQ12" s="181"/>
      <c r="AR12" s="182">
        <f>Analysis!C32</f>
        <v>40779.431549882749</v>
      </c>
      <c r="AS12" s="182"/>
      <c r="AT12" s="182"/>
      <c r="AU12" s="182"/>
      <c r="AV12" s="182"/>
      <c r="AW12" s="183" t="str">
        <f>IF(AI12="","",VLOOKUP(AI12,Resource_Streams[],3,FALSE))</f>
        <v>kWh (site)</v>
      </c>
      <c r="AX12" s="183"/>
      <c r="AY12" s="183"/>
      <c r="AZ12" s="183"/>
      <c r="BA12" s="183"/>
      <c r="BB12" s="184">
        <f>Analysis!C35</f>
        <v>2038.9715774941376</v>
      </c>
      <c r="BC12" s="184"/>
      <c r="BD12" s="184"/>
      <c r="BE12" s="184"/>
      <c r="BF12" s="184"/>
    </row>
    <row r="13" spans="1:59" ht="15" customHeight="1" x14ac:dyDescent="0.2">
      <c r="E13" s="185" t="str">
        <f t="shared" ref="E13:E15" si="0">AI13</f>
        <v>Electrical Demand</v>
      </c>
      <c r="F13" s="185"/>
      <c r="G13" s="185"/>
      <c r="H13" s="185"/>
      <c r="I13" s="185"/>
      <c r="J13" s="185"/>
      <c r="K13" s="185"/>
      <c r="L13" s="185"/>
      <c r="M13" s="185"/>
      <c r="N13" s="186">
        <f t="shared" ref="N13:N16" si="1">AR13</f>
        <v>114.48584003795258</v>
      </c>
      <c r="O13" s="186"/>
      <c r="P13" s="186"/>
      <c r="Q13" s="186"/>
      <c r="R13" s="186"/>
      <c r="S13" s="191" t="str">
        <f t="shared" ref="S13:S15" si="2">AW13</f>
        <v>kW Months / yr</v>
      </c>
      <c r="T13" s="191"/>
      <c r="U13" s="191"/>
      <c r="V13" s="191"/>
      <c r="W13" s="191"/>
      <c r="X13" s="193">
        <f t="shared" ref="X13:X16" si="3">BB13</f>
        <v>572.42920018976292</v>
      </c>
      <c r="Y13" s="193"/>
      <c r="Z13" s="193"/>
      <c r="AA13" s="193"/>
      <c r="AB13" s="193"/>
      <c r="AG13" s="148" t="str">
        <f>IF(E13=0,"&lt;-- Hide","")</f>
        <v/>
      </c>
      <c r="AI13" s="185" t="s">
        <v>48</v>
      </c>
      <c r="AJ13" s="185"/>
      <c r="AK13" s="185"/>
      <c r="AL13" s="185"/>
      <c r="AM13" s="185"/>
      <c r="AN13" s="185"/>
      <c r="AO13" s="185"/>
      <c r="AP13" s="185"/>
      <c r="AQ13" s="185"/>
      <c r="AR13" s="186">
        <f>Analysis!C31</f>
        <v>114.48584003795258</v>
      </c>
      <c r="AS13" s="186"/>
      <c r="AT13" s="186"/>
      <c r="AU13" s="186"/>
      <c r="AV13" s="186"/>
      <c r="AW13" s="191" t="str">
        <f>IF(AI13="","",VLOOKUP(AI13,Resource_Streams[],3,FALSE))</f>
        <v>kW Months / yr</v>
      </c>
      <c r="AX13" s="191"/>
      <c r="AY13" s="191"/>
      <c r="AZ13" s="191"/>
      <c r="BA13" s="191"/>
      <c r="BB13" s="193">
        <f>Analysis!C34</f>
        <v>572.42920018976292</v>
      </c>
      <c r="BC13" s="193"/>
      <c r="BD13" s="193"/>
      <c r="BE13" s="193"/>
      <c r="BF13" s="193"/>
    </row>
    <row r="14" spans="1:59" ht="15" customHeight="1" x14ac:dyDescent="0.2">
      <c r="E14" s="185">
        <f t="shared" si="0"/>
        <v>0</v>
      </c>
      <c r="F14" s="185"/>
      <c r="G14" s="185"/>
      <c r="H14" s="185"/>
      <c r="I14" s="185"/>
      <c r="J14" s="185"/>
      <c r="K14" s="185"/>
      <c r="L14" s="185"/>
      <c r="M14" s="185"/>
      <c r="N14" s="186">
        <f t="shared" si="1"/>
        <v>0</v>
      </c>
      <c r="O14" s="186"/>
      <c r="P14" s="186"/>
      <c r="Q14" s="186"/>
      <c r="R14" s="186"/>
      <c r="S14" s="191" t="str">
        <f t="shared" si="2"/>
        <v/>
      </c>
      <c r="T14" s="191"/>
      <c r="U14" s="191"/>
      <c r="V14" s="191"/>
      <c r="W14" s="191"/>
      <c r="X14" s="193">
        <f t="shared" si="3"/>
        <v>0</v>
      </c>
      <c r="Y14" s="193"/>
      <c r="Z14" s="193"/>
      <c r="AA14" s="193"/>
      <c r="AB14" s="193"/>
      <c r="AG14" s="148" t="str">
        <f t="shared" ref="AG14:AG15" si="4">IF(E14=0,"&lt;-- Hide","")</f>
        <v>&lt;-- Hide</v>
      </c>
      <c r="AI14" s="185"/>
      <c r="AJ14" s="185"/>
      <c r="AK14" s="185"/>
      <c r="AL14" s="185"/>
      <c r="AM14" s="185"/>
      <c r="AN14" s="185"/>
      <c r="AO14" s="185"/>
      <c r="AP14" s="185"/>
      <c r="AQ14" s="185"/>
      <c r="AR14" s="186"/>
      <c r="AS14" s="186"/>
      <c r="AT14" s="186"/>
      <c r="AU14" s="186"/>
      <c r="AV14" s="186"/>
      <c r="AW14" s="191" t="str">
        <f>IF(AI14="","",VLOOKUP(AI14,Resource_Streams[],3,FALSE))</f>
        <v/>
      </c>
      <c r="AX14" s="191"/>
      <c r="AY14" s="191"/>
      <c r="AZ14" s="191"/>
      <c r="BA14" s="191"/>
      <c r="BB14" s="193"/>
      <c r="BC14" s="193"/>
      <c r="BD14" s="193"/>
      <c r="BE14" s="193"/>
      <c r="BF14" s="193"/>
    </row>
    <row r="15" spans="1:59" ht="15" customHeight="1" x14ac:dyDescent="0.2">
      <c r="E15" s="175">
        <f t="shared" si="0"/>
        <v>0</v>
      </c>
      <c r="F15" s="175"/>
      <c r="G15" s="175"/>
      <c r="H15" s="175"/>
      <c r="I15" s="175"/>
      <c r="J15" s="175"/>
      <c r="K15" s="175"/>
      <c r="L15" s="175"/>
      <c r="M15" s="175"/>
      <c r="N15" s="176">
        <f t="shared" si="1"/>
        <v>0</v>
      </c>
      <c r="O15" s="176"/>
      <c r="P15" s="176"/>
      <c r="Q15" s="176"/>
      <c r="R15" s="176"/>
      <c r="S15" s="177" t="str">
        <f t="shared" si="2"/>
        <v/>
      </c>
      <c r="T15" s="177"/>
      <c r="U15" s="177"/>
      <c r="V15" s="177"/>
      <c r="W15" s="177"/>
      <c r="X15" s="178">
        <f t="shared" si="3"/>
        <v>0</v>
      </c>
      <c r="Y15" s="178"/>
      <c r="Z15" s="178"/>
      <c r="AA15" s="178"/>
      <c r="AB15" s="178"/>
      <c r="AG15" s="148" t="str">
        <f t="shared" si="4"/>
        <v>&lt;-- Hide</v>
      </c>
      <c r="AI15" s="175"/>
      <c r="AJ15" s="175"/>
      <c r="AK15" s="175"/>
      <c r="AL15" s="175"/>
      <c r="AM15" s="175"/>
      <c r="AN15" s="175"/>
      <c r="AO15" s="175"/>
      <c r="AP15" s="175"/>
      <c r="AQ15" s="175"/>
      <c r="AR15" s="176"/>
      <c r="AS15" s="176"/>
      <c r="AT15" s="176"/>
      <c r="AU15" s="176"/>
      <c r="AV15" s="176"/>
      <c r="AW15" s="177" t="str">
        <f>IF(AI15="","",VLOOKUP(AI15,Resource_Streams[],3,FALSE))</f>
        <v/>
      </c>
      <c r="AX15" s="177"/>
      <c r="AY15" s="177"/>
      <c r="AZ15" s="177"/>
      <c r="BA15" s="177"/>
      <c r="BB15" s="178"/>
      <c r="BC15" s="178"/>
      <c r="BD15" s="178"/>
      <c r="BE15" s="178"/>
      <c r="BF15" s="178"/>
    </row>
    <row r="16" spans="1:59" ht="15" customHeight="1" x14ac:dyDescent="0.2">
      <c r="E16" s="187" t="s">
        <v>8</v>
      </c>
      <c r="F16" s="187"/>
      <c r="G16" s="187"/>
      <c r="H16" s="187"/>
      <c r="I16" s="187"/>
      <c r="J16" s="187"/>
      <c r="K16" s="187"/>
      <c r="L16" s="187"/>
      <c r="M16" s="187"/>
      <c r="N16" s="188">
        <f t="shared" si="1"/>
        <v>139.18019987974984</v>
      </c>
      <c r="O16" s="188"/>
      <c r="P16" s="188"/>
      <c r="Q16" s="188"/>
      <c r="R16" s="188"/>
      <c r="S16" s="189" t="s">
        <v>17</v>
      </c>
      <c r="T16" s="189"/>
      <c r="U16" s="189"/>
      <c r="V16" s="189"/>
      <c r="W16" s="189"/>
      <c r="X16" s="190">
        <f t="shared" si="3"/>
        <v>2611.4007776839007</v>
      </c>
      <c r="Y16" s="190"/>
      <c r="Z16" s="190"/>
      <c r="AA16" s="190"/>
      <c r="AB16" s="190"/>
      <c r="AI16" s="187" t="s">
        <v>8</v>
      </c>
      <c r="AJ16" s="187"/>
      <c r="AK16" s="187"/>
      <c r="AL16" s="187"/>
      <c r="AM16" s="187"/>
      <c r="AN16" s="187"/>
      <c r="AO16" s="187"/>
      <c r="AP16" s="187"/>
      <c r="AQ16" s="187"/>
      <c r="AR16" s="188">
        <f>AR12*3413/1000000</f>
        <v>139.18019987974984</v>
      </c>
      <c r="AS16" s="188"/>
      <c r="AT16" s="188"/>
      <c r="AU16" s="188"/>
      <c r="AV16" s="188"/>
      <c r="AW16" s="189" t="s">
        <v>17</v>
      </c>
      <c r="AX16" s="189"/>
      <c r="AY16" s="189"/>
      <c r="AZ16" s="189"/>
      <c r="BA16" s="189"/>
      <c r="BB16" s="190">
        <f>SUM(BB12:BF15)</f>
        <v>2611.4007776839007</v>
      </c>
      <c r="BC16" s="190"/>
      <c r="BD16" s="190"/>
      <c r="BE16" s="190"/>
      <c r="BF16" s="190"/>
    </row>
    <row r="17" spans="1:59" ht="15" customHeight="1" x14ac:dyDescent="0.2">
      <c r="E17" s="56"/>
      <c r="F17" s="57"/>
      <c r="G17" s="57"/>
      <c r="H17" s="57"/>
      <c r="I17" s="57"/>
      <c r="J17" s="57"/>
      <c r="K17" s="57"/>
      <c r="L17" s="57"/>
      <c r="M17" s="57"/>
      <c r="N17" s="57"/>
      <c r="O17" s="57"/>
      <c r="P17" s="57"/>
      <c r="Q17" s="57"/>
      <c r="R17" s="57"/>
      <c r="S17" s="57"/>
      <c r="T17" s="57"/>
      <c r="U17" s="57"/>
      <c r="V17" s="57"/>
      <c r="W17" s="57"/>
      <c r="X17" s="57"/>
      <c r="Y17" s="57"/>
      <c r="Z17" s="57"/>
      <c r="AA17" s="57"/>
      <c r="AB17" s="57"/>
    </row>
    <row r="18" spans="1:59" s="41" customFormat="1" ht="15" customHeight="1" x14ac:dyDescent="0.2">
      <c r="A18" s="59"/>
      <c r="E18" s="171" t="s">
        <v>178</v>
      </c>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row>
    <row r="19" spans="1:59" s="41" customFormat="1" ht="15" customHeight="1" x14ac:dyDescent="0.2">
      <c r="A19" s="59"/>
      <c r="E19" s="179" t="s">
        <v>154</v>
      </c>
      <c r="F19" s="179"/>
      <c r="G19" s="179"/>
      <c r="H19" s="179"/>
      <c r="I19" s="179"/>
      <c r="J19" s="179"/>
      <c r="K19" s="179"/>
      <c r="L19" s="179"/>
      <c r="M19" s="179"/>
      <c r="N19" s="180"/>
      <c r="O19" s="180"/>
      <c r="P19" s="180"/>
      <c r="Q19" s="180"/>
      <c r="R19" s="180"/>
      <c r="S19" s="180" t="s">
        <v>155</v>
      </c>
      <c r="T19" s="180"/>
      <c r="U19" s="180"/>
      <c r="V19" s="180"/>
      <c r="W19" s="180"/>
      <c r="X19" s="180" t="s">
        <v>332</v>
      </c>
      <c r="Y19" s="180"/>
      <c r="Z19" s="180"/>
      <c r="AA19" s="180"/>
      <c r="AB19" s="180"/>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row>
    <row r="20" spans="1:59" ht="15" customHeight="1" x14ac:dyDescent="0.2">
      <c r="E20" s="268" t="str">
        <f>IF(Incentives!C16=Incentives!C4,"Before Incentives","Before Incentives")</f>
        <v>Before Incentives</v>
      </c>
      <c r="F20" s="181"/>
      <c r="G20" s="181"/>
      <c r="H20" s="181"/>
      <c r="I20" s="181"/>
      <c r="J20" s="181"/>
      <c r="K20" s="181"/>
      <c r="L20" s="181"/>
      <c r="M20" s="181"/>
      <c r="N20" s="269"/>
      <c r="O20" s="269"/>
      <c r="P20" s="269"/>
      <c r="Q20" s="269"/>
      <c r="R20" s="269"/>
      <c r="S20" s="270">
        <f>Incentives!C4</f>
        <v>0</v>
      </c>
      <c r="T20" s="271"/>
      <c r="U20" s="271"/>
      <c r="V20" s="271"/>
      <c r="W20" s="271"/>
      <c r="X20" s="272">
        <f>Incentives!C6</f>
        <v>0</v>
      </c>
      <c r="Y20" s="273"/>
      <c r="Z20" s="273"/>
      <c r="AA20" s="273"/>
      <c r="AB20" s="273"/>
    </row>
    <row r="21" spans="1:59" s="41" customFormat="1" ht="15" customHeight="1" x14ac:dyDescent="0.2">
      <c r="A21" s="59"/>
      <c r="E21" s="274" t="str">
        <f>IF(Incentives!C16=Incentives!C4,"No Incentives Found","After Incentives")</f>
        <v>No Incentives Found</v>
      </c>
      <c r="F21" s="275"/>
      <c r="G21" s="275"/>
      <c r="H21" s="275"/>
      <c r="I21" s="275"/>
      <c r="J21" s="275"/>
      <c r="K21" s="275"/>
      <c r="L21" s="275"/>
      <c r="M21" s="275"/>
      <c r="N21" s="276"/>
      <c r="O21" s="276"/>
      <c r="P21" s="276"/>
      <c r="Q21" s="276"/>
      <c r="R21" s="276"/>
      <c r="S21" s="277" t="str">
        <f>IF(Incentives!C16=Incentives!C4,"-",Incentives!C16)</f>
        <v>-</v>
      </c>
      <c r="T21" s="278"/>
      <c r="U21" s="278"/>
      <c r="V21" s="278"/>
      <c r="W21" s="278"/>
      <c r="X21" s="279" t="str">
        <f>IF(Incentives!C16=Incentives!C4,"-",Incentives!D16)</f>
        <v>-</v>
      </c>
      <c r="Y21" s="280"/>
      <c r="Z21" s="280"/>
      <c r="AA21" s="280"/>
      <c r="AB21" s="280"/>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row>
    <row r="22" spans="1:59" s="169" customFormat="1" ht="15" customHeight="1" x14ac:dyDescent="0.2">
      <c r="E22" s="281"/>
      <c r="F22" s="45"/>
      <c r="G22" s="45"/>
      <c r="H22" s="45"/>
      <c r="I22" s="45"/>
      <c r="J22" s="45"/>
      <c r="K22" s="45"/>
      <c r="L22" s="45"/>
      <c r="M22" s="45"/>
      <c r="N22" s="46"/>
      <c r="O22" s="46"/>
      <c r="P22" s="46"/>
      <c r="Q22" s="46"/>
      <c r="R22" s="46"/>
      <c r="S22" s="282"/>
      <c r="T22" s="283"/>
      <c r="U22" s="283"/>
      <c r="V22" s="283"/>
      <c r="W22" s="283"/>
      <c r="X22" s="284"/>
      <c r="Y22" s="285"/>
      <c r="Z22" s="285"/>
      <c r="AA22" s="285"/>
      <c r="AB22" s="285"/>
    </row>
    <row r="23" spans="1:59" s="41" customFormat="1" ht="15" customHeight="1" x14ac:dyDescent="0.2">
      <c r="A23" s="59"/>
      <c r="E23" s="45"/>
      <c r="F23" s="45"/>
      <c r="G23" s="45"/>
      <c r="H23" s="45"/>
      <c r="I23" s="45"/>
      <c r="J23" s="45"/>
      <c r="K23" s="45"/>
      <c r="L23" s="45"/>
      <c r="M23" s="45"/>
      <c r="N23" s="46"/>
      <c r="O23" s="46"/>
      <c r="P23" s="46"/>
      <c r="Q23" s="46"/>
      <c r="R23" s="46"/>
      <c r="S23" s="44"/>
      <c r="T23" s="44"/>
      <c r="U23" s="44"/>
      <c r="V23" s="44"/>
      <c r="W23" s="44"/>
      <c r="X23" s="47"/>
      <c r="Y23" s="47"/>
      <c r="Z23" s="47"/>
      <c r="AA23" s="47"/>
      <c r="AB23" s="47"/>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row>
    <row r="24" spans="1:59" s="44" customFormat="1" ht="15" customHeight="1" x14ac:dyDescent="0.2">
      <c r="B24" s="43" t="s">
        <v>1</v>
      </c>
      <c r="C24" s="43"/>
      <c r="D24" s="43"/>
      <c r="E24" s="43"/>
      <c r="F24" s="43"/>
      <c r="G24" s="43"/>
      <c r="H24" s="43"/>
      <c r="AG24" s="124" t="s">
        <v>354</v>
      </c>
    </row>
    <row r="25" spans="1:59" ht="15" customHeight="1" x14ac:dyDescent="0.2">
      <c r="AG25" s="95"/>
    </row>
    <row r="26" spans="1:59" ht="15" customHeight="1" x14ac:dyDescent="0.2">
      <c r="B26" s="201" t="s">
        <v>299</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G26" s="95"/>
    </row>
    <row r="27" spans="1:59" ht="15" customHeight="1" x14ac:dyDescent="0.2">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G27" s="95"/>
    </row>
    <row r="28" spans="1:59" ht="15" customHeight="1" x14ac:dyDescent="0.2">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G28" s="95"/>
    </row>
    <row r="29" spans="1:59" s="115" customFormat="1" ht="15" customHeight="1" x14ac:dyDescent="0.2">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G29" s="95"/>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row>
    <row r="30" spans="1:59" s="74" customFormat="1" ht="15" customHeight="1" x14ac:dyDescent="0.2">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G30" s="95"/>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row>
    <row r="31" spans="1:59" s="74" customFormat="1" ht="15" customHeight="1" x14ac:dyDescent="0.2">
      <c r="B31" s="43" t="s">
        <v>2</v>
      </c>
      <c r="C31" s="43"/>
      <c r="D31" s="43"/>
      <c r="E31" s="43"/>
      <c r="F31" s="43"/>
      <c r="G31" s="43"/>
      <c r="H31" s="43"/>
      <c r="I31" s="43"/>
      <c r="J31" s="44"/>
      <c r="K31" s="44"/>
      <c r="L31" s="44"/>
      <c r="M31" s="44"/>
      <c r="N31" s="44"/>
      <c r="O31" s="44"/>
      <c r="P31" s="44"/>
      <c r="Q31" s="44"/>
      <c r="R31" s="44"/>
      <c r="S31" s="44"/>
      <c r="T31" s="44"/>
      <c r="U31" s="44"/>
      <c r="V31" s="44"/>
      <c r="W31" s="44"/>
      <c r="X31" s="44"/>
      <c r="Y31" s="44"/>
      <c r="Z31" s="44"/>
      <c r="AA31" s="44"/>
      <c r="AB31" s="44"/>
      <c r="AC31" s="44"/>
      <c r="AD31" s="44"/>
      <c r="AE31" s="44"/>
      <c r="AG31" s="95"/>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row>
    <row r="32" spans="1:59" s="115" customFormat="1" ht="15" customHeight="1" x14ac:dyDescent="0.2">
      <c r="A32" s="113"/>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95"/>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row>
    <row r="33" spans="1:59" s="115" customFormat="1" ht="15" customHeight="1" x14ac:dyDescent="0.2">
      <c r="A33" s="113"/>
      <c r="B33" s="198" t="s">
        <v>355</v>
      </c>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13"/>
      <c r="AG33" s="123" t="str">
        <f>IF(Analysis!$C$20="High Torque Drives", "&lt;-- Keep This Section","&lt;-- Hide This Row")</f>
        <v>&lt;-- Hide This Row</v>
      </c>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row>
    <row r="34" spans="1:59" s="115" customFormat="1" ht="15" customHeight="1" x14ac:dyDescent="0.2">
      <c r="A34" s="113"/>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13"/>
      <c r="AG34" s="123" t="str">
        <f>IF(Analysis!$C$20="High Torque Drives", "&lt;-- Keep This Section","&lt;-- Hide This Row")</f>
        <v>&lt;-- Hide This Row</v>
      </c>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row>
    <row r="35" spans="1:59" s="115" customFormat="1" ht="15" customHeight="1" x14ac:dyDescent="0.2">
      <c r="A35" s="113"/>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13"/>
      <c r="AG35" s="123" t="str">
        <f>IF(Analysis!$C$20="High Torque Drives", "&lt;-- Keep This Section","&lt;-- Hide This Row")</f>
        <v>&lt;-- Hide This Row</v>
      </c>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row>
    <row r="36" spans="1:59" s="115" customFormat="1" ht="15" customHeight="1" x14ac:dyDescent="0.2">
      <c r="A36" s="113"/>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13"/>
      <c r="AG36" s="123" t="str">
        <f>IF(Analysis!$C$20="High Torque Drives", "&lt;-- Keep This Section","&lt;-- Hide This Row")</f>
        <v>&lt;-- Hide This Row</v>
      </c>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row>
    <row r="37" spans="1:59" s="115" customFormat="1" ht="15" customHeight="1" x14ac:dyDescent="0.2">
      <c r="A37" s="113"/>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13"/>
      <c r="AG37" s="123" t="str">
        <f>IF(Analysis!$C$20="High Torque Drives", "&lt;-- Keep This Section","&lt;-- Hide This Row")</f>
        <v>&lt;-- Hide This Row</v>
      </c>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row>
    <row r="38" spans="1:59" s="115" customFormat="1" ht="15" customHeight="1" x14ac:dyDescent="0.2">
      <c r="A38" s="113"/>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13"/>
      <c r="AG38" s="123" t="str">
        <f>IF(Analysis!$C$20="High Torque Drives", "&lt;-- Keep This Section","&lt;-- Hide This Row")</f>
        <v>&lt;-- Hide This Row</v>
      </c>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row>
    <row r="39" spans="1:59" s="115" customFormat="1" ht="15" customHeight="1" x14ac:dyDescent="0.2">
      <c r="A39" s="113"/>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13"/>
      <c r="AG39" s="123" t="str">
        <f>IF(Analysis!$C$20="High Torque Drives", "&lt;-- Keep This Section","&lt;-- Hide This Row")</f>
        <v>&lt;-- Hide This Row</v>
      </c>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row>
    <row r="40" spans="1:59" s="115" customFormat="1" ht="15" customHeight="1" x14ac:dyDescent="0.2">
      <c r="A40" s="113"/>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13"/>
      <c r="AG40" s="123" t="str">
        <f>IF(Analysis!$C$20="High Torque Drives", "&lt;-- Keep This Section","&lt;-- Hide This Row")</f>
        <v>&lt;-- Hide This Row</v>
      </c>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row>
    <row r="41" spans="1:59" s="115" customFormat="1" ht="15" customHeight="1" x14ac:dyDescent="0.2">
      <c r="A41" s="113"/>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13"/>
      <c r="AG41" s="123" t="str">
        <f>IF(Analysis!$C$20="High Torque Drives", "&lt;-- Keep This Section","&lt;-- Hide This Row")</f>
        <v>&lt;-- Hide This Row</v>
      </c>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row>
    <row r="42" spans="1:59" s="115" customFormat="1" ht="15" customHeight="1" x14ac:dyDescent="0.2">
      <c r="A42" s="113"/>
      <c r="B42" s="198" t="s">
        <v>268</v>
      </c>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13"/>
      <c r="AG42" s="123" t="str">
        <f>IF(Analysis!$C$20="High Torque Drives", "&lt;-- Keep This Section","&lt;-- Hide This Row")</f>
        <v>&lt;-- Hide This Row</v>
      </c>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row>
    <row r="43" spans="1:59" s="115" customFormat="1" ht="15" customHeight="1" x14ac:dyDescent="0.2">
      <c r="A43" s="113"/>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13"/>
      <c r="AG43" s="123" t="str">
        <f>IF(Analysis!$C$20="High Torque Drives", "&lt;-- Keep This Section","&lt;-- Hide This Row")</f>
        <v>&lt;-- Hide This Row</v>
      </c>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row>
    <row r="44" spans="1:59" s="115" customFormat="1" ht="15" customHeight="1" x14ac:dyDescent="0.2">
      <c r="A44" s="113"/>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13"/>
      <c r="AG44" s="123" t="str">
        <f>IF(Analysis!$C$20="High Torque Drives", "&lt;-- Keep This Section","&lt;-- Hide This Row")</f>
        <v>&lt;-- Hide This Row</v>
      </c>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row>
    <row r="45" spans="1:59" s="115" customFormat="1" ht="15" customHeight="1" x14ac:dyDescent="0.2">
      <c r="A45" s="113"/>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13"/>
      <c r="AG45" s="123" t="str">
        <f>IF(Analysis!$C$20="High Torque Drives", "&lt;-- Keep This Section","&lt;-- Hide This Row")</f>
        <v>&lt;-- Hide This Row</v>
      </c>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row>
    <row r="46" spans="1:59" s="143" customFormat="1" ht="15" customHeight="1" x14ac:dyDescent="0.2">
      <c r="A46" s="144"/>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4"/>
      <c r="AG46" s="123"/>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row>
    <row r="47" spans="1:59" s="115" customFormat="1" ht="15" customHeight="1" x14ac:dyDescent="0.2">
      <c r="A47" s="113"/>
      <c r="B47" s="202" t="s">
        <v>333</v>
      </c>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113"/>
      <c r="AG47" s="123" t="str">
        <f>IF(Analysis!$C$20="Notched V-Belts", "&lt;-- Keep This Section","&lt;-- Hide This Row")</f>
        <v>&lt;-- Keep This Section</v>
      </c>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row>
    <row r="48" spans="1:59" s="115" customFormat="1" ht="15" customHeight="1" x14ac:dyDescent="0.2">
      <c r="A48" s="113"/>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113"/>
      <c r="AG48" s="123" t="str">
        <f>IF(Analysis!$C$20="Notched V-Belts", "&lt;-- Keep This Section","&lt;-- Hide This Row")</f>
        <v>&lt;-- Keep This Section</v>
      </c>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row>
    <row r="49" spans="1:59" s="115" customFormat="1" ht="15" customHeight="1" x14ac:dyDescent="0.2">
      <c r="A49" s="113"/>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113"/>
      <c r="AG49" s="123" t="str">
        <f>IF(Analysis!$C$20="Notched V-Belts", "&lt;-- Keep This Section","&lt;-- Hide This Row")</f>
        <v>&lt;-- Keep This Section</v>
      </c>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row>
    <row r="50" spans="1:59" s="115" customFormat="1" ht="15" customHeight="1" x14ac:dyDescent="0.2">
      <c r="A50" s="113"/>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113"/>
      <c r="AG50" s="123" t="str">
        <f>IF(Analysis!$C$20="Notched V-Belts", "&lt;-- Keep This Section","&lt;-- Hide This Row")</f>
        <v>&lt;-- Keep This Section</v>
      </c>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row>
    <row r="51" spans="1:59" s="115" customFormat="1" ht="15" customHeight="1" x14ac:dyDescent="0.2">
      <c r="A51" s="113"/>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113"/>
      <c r="AG51" s="123" t="str">
        <f>IF(Analysis!$C$20="Notched V-Belts", "&lt;-- Keep This Section","&lt;-- Hide This Row")</f>
        <v>&lt;-- Keep This Section</v>
      </c>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row>
    <row r="52" spans="1:59" s="115" customFormat="1" ht="15" customHeight="1" x14ac:dyDescent="0.2">
      <c r="A52" s="113"/>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113"/>
      <c r="AG52" s="123" t="str">
        <f>IF(Analysis!$C$20="Notched V-Belts", "&lt;-- Keep This Section","&lt;-- Hide This Row")</f>
        <v>&lt;-- Keep This Section</v>
      </c>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row>
    <row r="53" spans="1:59" s="115" customFormat="1" ht="15" customHeight="1" x14ac:dyDescent="0.2">
      <c r="A53" s="113"/>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113"/>
      <c r="AG53" s="123" t="str">
        <f>IF(Analysis!$C$20="Notched V-Belts", "&lt;-- Keep This Section","&lt;-- Hide This Row")</f>
        <v>&lt;-- Keep This Section</v>
      </c>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row>
    <row r="54" spans="1:59" s="115" customFormat="1" ht="15" customHeight="1" x14ac:dyDescent="0.2">
      <c r="A54" s="113"/>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113"/>
      <c r="AG54" s="123" t="str">
        <f>IF(Analysis!$C$20="Notched V-Belts", "&lt;-- Keep This Section","&lt;-- Hide This Row")</f>
        <v>&lt;-- Keep This Section</v>
      </c>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row>
    <row r="55" spans="1:59" s="115" customFormat="1" ht="15" customHeight="1" x14ac:dyDescent="0.2">
      <c r="A55" s="113"/>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113"/>
      <c r="AG55" s="123" t="str">
        <f>IF(Analysis!$C$20="Notched V-Belts", "&lt;-- Keep This Section","&lt;-- Hide This Row")</f>
        <v>&lt;-- Keep This Section</v>
      </c>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row>
    <row r="56" spans="1:59" ht="15" customHeight="1" x14ac:dyDescent="0.2">
      <c r="B56" s="43" t="s">
        <v>3</v>
      </c>
      <c r="C56" s="43"/>
      <c r="D56" s="43"/>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G56" s="124" t="s">
        <v>354</v>
      </c>
    </row>
    <row r="57" spans="1:59" s="115" customFormat="1" ht="15" customHeight="1" x14ac:dyDescent="0.2">
      <c r="B57" s="43"/>
      <c r="C57" s="43"/>
      <c r="D57" s="43"/>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G57" s="95"/>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row>
    <row r="58" spans="1:59" s="115" customFormat="1" ht="15" customHeight="1" x14ac:dyDescent="0.2">
      <c r="B58" s="194" t="str">
        <f>"INSERT PROPOSAL STATEMENT HERE. "&amp;"These actions will save "&amp;TEXT(AR12,"###,###")&amp;" kWh annually, resulting in an annual cost savings of "&amp;TEXT(BB16,"$###,###")&amp;", with a net payback period of "&amp;TEXT(X20,"##0.0")&amp;" years after an implementation cost of "&amp;TEXT(S20,"$###,###")&amp;"."</f>
        <v>INSERT PROPOSAL STATEMENT HERE. These actions will save 40,779 kWh annually, resulting in an annual cost savings of $2,611, with a net payback period of 0.0 years after an implementation cost of $.</v>
      </c>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G58" s="95"/>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row>
    <row r="59" spans="1:59" s="115" customFormat="1" ht="15" customHeight="1" x14ac:dyDescent="0.2">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G59" s="95"/>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row>
    <row r="60" spans="1:59" s="115" customFormat="1" ht="15" customHeight="1" x14ac:dyDescent="0.2">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G60" s="95"/>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row>
    <row r="61" spans="1:59" s="115" customFormat="1" ht="15" customHeight="1" x14ac:dyDescent="0.2">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G61" s="95"/>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row>
    <row r="62" spans="1:59" s="115" customFormat="1" ht="15" customHeight="1" x14ac:dyDescent="0.2">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G62" s="95"/>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row>
    <row r="63" spans="1:59" ht="15" customHeight="1" x14ac:dyDescent="0.2">
      <c r="AG63" s="95"/>
    </row>
    <row r="64" spans="1:59" s="93" customFormat="1" ht="15" customHeight="1" x14ac:dyDescent="0.2">
      <c r="B64" s="43" t="s">
        <v>181</v>
      </c>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G64" s="95"/>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row>
    <row r="65" spans="2:71" ht="15" customHeight="1" x14ac:dyDescent="0.2">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G65" s="95"/>
    </row>
    <row r="66" spans="2:71" s="115" customFormat="1" ht="15" customHeight="1" x14ac:dyDescent="0.2">
      <c r="B66" s="198" t="s">
        <v>356</v>
      </c>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G66" s="123" t="str">
        <f>IF(Analysis!$C$20="High Torque Drives", "&lt;-- Keep This Section","&lt;-- Hide This Row")</f>
        <v>&lt;-- Hide This Row</v>
      </c>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18"/>
      <c r="BI66" s="118"/>
      <c r="BJ66" s="118"/>
      <c r="BK66" s="118"/>
      <c r="BL66" s="118"/>
      <c r="BM66" s="118"/>
      <c r="BN66" s="118"/>
      <c r="BO66" s="118"/>
      <c r="BP66" s="118"/>
      <c r="BQ66" s="118"/>
      <c r="BR66" s="118"/>
      <c r="BS66" s="118"/>
    </row>
    <row r="67" spans="2:71" s="115" customFormat="1" ht="15" customHeight="1" x14ac:dyDescent="0.2">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G67" s="123" t="str">
        <f>IF(Analysis!$C$20="High Torque Drives", "&lt;-- Keep This Section","&lt;-- Hide This Row")</f>
        <v>&lt;-- Hide This Row</v>
      </c>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18"/>
      <c r="BI67" s="118"/>
      <c r="BJ67" s="118"/>
      <c r="BK67" s="118"/>
      <c r="BL67" s="118"/>
      <c r="BM67" s="118"/>
      <c r="BN67" s="118"/>
      <c r="BO67" s="118"/>
      <c r="BP67" s="118"/>
      <c r="BQ67" s="118"/>
      <c r="BR67" s="118"/>
      <c r="BS67" s="118"/>
    </row>
    <row r="68" spans="2:71" s="115" customFormat="1" ht="15" customHeight="1" x14ac:dyDescent="0.2">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G68" s="123" t="str">
        <f>IF(Analysis!$C$20="High Torque Drives", "&lt;-- Keep This Section","&lt;-- Hide This Row")</f>
        <v>&lt;-- Hide This Row</v>
      </c>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18"/>
      <c r="BI68" s="118"/>
      <c r="BJ68" s="118"/>
      <c r="BK68" s="118"/>
      <c r="BL68" s="118"/>
      <c r="BM68" s="118"/>
      <c r="BN68" s="118"/>
      <c r="BO68" s="118"/>
      <c r="BP68" s="118"/>
      <c r="BQ68" s="118"/>
      <c r="BR68" s="118"/>
      <c r="BS68" s="118"/>
    </row>
    <row r="69" spans="2:71" s="115" customFormat="1" ht="15" customHeight="1" x14ac:dyDescent="0.2">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G69" s="123" t="str">
        <f>IF(Analysis!$C$20="High Torque Drives", "&lt;-- Keep This Section","&lt;-- Hide This Row")</f>
        <v>&lt;-- Hide This Row</v>
      </c>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13"/>
      <c r="BI69" s="113"/>
      <c r="BJ69" s="113"/>
      <c r="BK69" s="113"/>
      <c r="BL69" s="113"/>
      <c r="BM69" s="113"/>
      <c r="BN69" s="113"/>
      <c r="BO69" s="113"/>
      <c r="BP69" s="113"/>
      <c r="BQ69" s="113"/>
      <c r="BR69" s="113"/>
      <c r="BS69" s="113"/>
    </row>
    <row r="70" spans="2:71" s="115" customFormat="1" ht="15" customHeight="1" x14ac:dyDescent="0.2">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G70" s="123" t="str">
        <f>IF(Analysis!$C$20="High Torque Drives", "&lt;-- Keep This Section","&lt;-- Hide This Row")</f>
        <v>&lt;-- Hide This Row</v>
      </c>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18"/>
      <c r="BI70" s="118"/>
      <c r="BJ70" s="118"/>
      <c r="BK70" s="118"/>
      <c r="BL70" s="118"/>
      <c r="BM70" s="118"/>
      <c r="BN70" s="118"/>
      <c r="BO70" s="118"/>
      <c r="BP70" s="118"/>
      <c r="BQ70" s="118"/>
      <c r="BR70" s="118"/>
      <c r="BS70" s="118"/>
    </row>
    <row r="71" spans="2:71" s="115" customFormat="1" ht="15" customHeight="1" x14ac:dyDescent="0.2">
      <c r="B71" s="198" t="s">
        <v>309</v>
      </c>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G71" s="123" t="str">
        <f>IF(Analysis!$C$20="High Torque Drives", "&lt;-- Keep This Section","&lt;-- Hide This Row")</f>
        <v>&lt;-- Hide This Row</v>
      </c>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18"/>
      <c r="BI71" s="118"/>
      <c r="BJ71" s="118"/>
      <c r="BK71" s="118"/>
      <c r="BL71" s="118"/>
      <c r="BM71" s="118"/>
      <c r="BN71" s="118"/>
      <c r="BO71" s="118"/>
      <c r="BP71" s="118"/>
      <c r="BQ71" s="118"/>
      <c r="BR71" s="118"/>
      <c r="BS71" s="118"/>
    </row>
    <row r="72" spans="2:71" s="115" customFormat="1" ht="15" customHeight="1" x14ac:dyDescent="0.2">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G72" s="123" t="str">
        <f>IF(Analysis!$C$20="High Torque Drives", "&lt;-- Keep This Section","&lt;-- Hide This Row")</f>
        <v>&lt;-- Hide This Row</v>
      </c>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18"/>
      <c r="BI72" s="118"/>
      <c r="BJ72" s="118"/>
      <c r="BK72" s="118"/>
      <c r="BL72" s="118"/>
      <c r="BM72" s="118"/>
      <c r="BN72" s="118"/>
      <c r="BO72" s="118"/>
      <c r="BP72" s="118"/>
      <c r="BQ72" s="118"/>
      <c r="BR72" s="118"/>
      <c r="BS72" s="118"/>
    </row>
    <row r="73" spans="2:71" s="115" customFormat="1" ht="15" customHeight="1" x14ac:dyDescent="0.2">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G73" s="123" t="str">
        <f>IF(Analysis!$C$20="High Torque Drives", "&lt;-- Keep This Section","&lt;-- Hide This Row")</f>
        <v>&lt;-- Hide This Row</v>
      </c>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row>
    <row r="74" spans="2:71" s="115" customFormat="1" ht="15" customHeight="1" x14ac:dyDescent="0.2">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G74" s="123" t="str">
        <f>IF(Analysis!$C$20="High Torque Drives", "&lt;-- Keep This Section","&lt;-- Hide This Row")</f>
        <v>&lt;-- Hide This Row</v>
      </c>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row>
    <row r="75" spans="2:71" s="115" customFormat="1" ht="15" customHeight="1" x14ac:dyDescent="0.2">
      <c r="B75" s="198" t="s">
        <v>306</v>
      </c>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G75" s="123" t="str">
        <f>IF(Analysis!$C$20="High Torque Drives", "&lt;-- Keep This Section","&lt;-- Hide This Row")</f>
        <v>&lt;-- Hide This Row</v>
      </c>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row>
    <row r="76" spans="2:71" s="115" customFormat="1" ht="15" customHeight="1" x14ac:dyDescent="0.2">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G76" s="123" t="str">
        <f>IF(Analysis!$C$20="High Torque Drives", "&lt;-- Keep This Section","&lt;-- Hide This Row")</f>
        <v>&lt;-- Hide This Row</v>
      </c>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row>
    <row r="77" spans="2:71" s="115" customFormat="1" ht="15" customHeight="1" x14ac:dyDescent="0.2">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G77" s="123" t="str">
        <f>IF(Analysis!$C$20="High Torque Drives", "&lt;-- Keep This Section","&lt;-- Hide This Row")</f>
        <v>&lt;-- Hide This Row</v>
      </c>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row>
    <row r="78" spans="2:71" s="115" customFormat="1" ht="15" customHeight="1" x14ac:dyDescent="0.2">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G78" s="123" t="str">
        <f>IF(Analysis!$C$20="High Torque Drives", "&lt;-- Keep This Section","&lt;-- Hide This Row")</f>
        <v>&lt;-- Hide This Row</v>
      </c>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row>
    <row r="79" spans="2:71" s="115" customFormat="1" ht="15" customHeight="1" x14ac:dyDescent="0.2">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G79" s="123" t="str">
        <f>IF(Analysis!$C$20="High Torque Drives", "&lt;-- Keep This Section","&lt;-- Hide This Row")</f>
        <v>&lt;-- Hide This Row</v>
      </c>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41"/>
      <c r="BE79" s="141"/>
      <c r="BF79" s="141"/>
      <c r="BG79" s="141"/>
    </row>
    <row r="80" spans="2:71" s="115" customFormat="1" ht="15" customHeight="1" x14ac:dyDescent="0.2">
      <c r="B80" s="198" t="s">
        <v>274</v>
      </c>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G80" s="123" t="str">
        <f>IF(Analysis!$C$20="Notched V-Belts", "&lt;-- Keep This Section","&lt;-- Hide This Row")</f>
        <v>&lt;-- Keep This Section</v>
      </c>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row>
    <row r="81" spans="2:59" s="115" customFormat="1" ht="15" customHeight="1" x14ac:dyDescent="0.2">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G81" s="123" t="str">
        <f>IF(Analysis!$C$20="Notched V-Belts", "&lt;-- Keep This Section","&lt;-- Hide This Row")</f>
        <v>&lt;-- Keep This Section</v>
      </c>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row>
    <row r="82" spans="2:59" s="115" customFormat="1" ht="15" customHeight="1" x14ac:dyDescent="0.2">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G82" s="123" t="str">
        <f>IF(Analysis!$C$20="Notched V-Belts", "&lt;-- Keep This Section","&lt;-- Hide This Row")</f>
        <v>&lt;-- Keep This Section</v>
      </c>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c r="BG82" s="141"/>
    </row>
    <row r="83" spans="2:59" s="115" customFormat="1" ht="15" customHeight="1" x14ac:dyDescent="0.2">
      <c r="B83" s="198" t="s">
        <v>275</v>
      </c>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G83" s="123" t="str">
        <f>IF(Analysis!$C$20="Notched V-Belts", "&lt;-- Keep This Section","&lt;-- Hide This Row")</f>
        <v>&lt;-- Keep This Section</v>
      </c>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row>
    <row r="84" spans="2:59" s="115" customFormat="1" ht="15" customHeight="1" x14ac:dyDescent="0.2">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G84" s="123" t="str">
        <f>IF(Analysis!$C$20="Notched V-Belts", "&lt;-- Keep This Section","&lt;-- Hide This Row")</f>
        <v>&lt;-- Keep This Section</v>
      </c>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row>
    <row r="85" spans="2:59" s="115" customFormat="1" ht="15" customHeight="1" x14ac:dyDescent="0.2">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G85" s="123" t="str">
        <f>IF(Analysis!$C$20="Notched V-Belts", "&lt;-- Keep This Section","&lt;-- Hide This Row")</f>
        <v>&lt;-- Keep This Section</v>
      </c>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row>
    <row r="86" spans="2:59" s="115" customFormat="1" ht="15" customHeight="1" x14ac:dyDescent="0.2">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G86" s="123" t="str">
        <f>IF(Analysis!$C$20="Notched V-Belts", "&lt;-- Keep This Section","&lt;-- Hide This Row")</f>
        <v>&lt;-- Keep This Section</v>
      </c>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row>
    <row r="87" spans="2:59" s="115" customFormat="1" ht="15" customHeight="1" x14ac:dyDescent="0.2">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G87" s="123" t="str">
        <f>IF(Analysis!$C$20="Notched V-Belts", "&lt;-- Keep This Section","&lt;-- Hide This Row")</f>
        <v>&lt;-- Keep This Section</v>
      </c>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row>
    <row r="88" spans="2:59" s="115" customFormat="1" ht="15" customHeight="1" x14ac:dyDescent="0.2">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G88" s="123" t="str">
        <f>IF(Analysis!$C$20="Notched V-Belts", "&lt;-- Keep This Section","&lt;-- Hide This Row")</f>
        <v>&lt;-- Keep This Section</v>
      </c>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row>
    <row r="89" spans="2:59" ht="15" customHeight="1" x14ac:dyDescent="0.2">
      <c r="AG89" s="95"/>
    </row>
    <row r="90" spans="2:59" s="143" customFormat="1" ht="15" customHeight="1" x14ac:dyDescent="0.2">
      <c r="AG90" s="95"/>
    </row>
    <row r="91" spans="2:59" ht="15" customHeight="1" x14ac:dyDescent="0.2">
      <c r="B91" s="43" t="s">
        <v>182</v>
      </c>
      <c r="AG91" s="123"/>
    </row>
    <row r="92" spans="2:59" s="81" customFormat="1" ht="15" customHeight="1" x14ac:dyDescent="0.2">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G92" s="95"/>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1"/>
      <c r="BG92" s="141"/>
    </row>
    <row r="93" spans="2:59" s="115" customFormat="1" ht="15" customHeight="1" x14ac:dyDescent="0.2">
      <c r="B93" s="201" t="s">
        <v>270</v>
      </c>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G93" s="124" t="s">
        <v>353</v>
      </c>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row>
    <row r="94" spans="2:59" s="115" customFormat="1" ht="15" customHeight="1" x14ac:dyDescent="0.2">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row>
    <row r="95" spans="2:59" s="115" customFormat="1" ht="15" customHeight="1" x14ac:dyDescent="0.2">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41"/>
      <c r="BG95" s="141"/>
    </row>
    <row r="96" spans="2:59" s="115" customFormat="1" ht="15" customHeight="1" x14ac:dyDescent="0.2">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row>
    <row r="97" spans="2:59" s="115" customFormat="1" ht="15" customHeight="1" x14ac:dyDescent="0.2">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row>
    <row r="98" spans="2:59" s="115" customFormat="1" ht="15" customHeight="1" x14ac:dyDescent="0.2">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row>
    <row r="99" spans="2:59" s="115" customFormat="1" ht="15" customHeight="1" x14ac:dyDescent="0.2">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row>
    <row r="100" spans="2:59" s="115" customFormat="1" ht="15" customHeight="1" x14ac:dyDescent="0.2">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row>
    <row r="101" spans="2:59" s="115" customFormat="1" ht="15" customHeight="1" x14ac:dyDescent="0.2">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row>
    <row r="102" spans="2:59" s="115" customFormat="1" ht="15" customHeight="1" x14ac:dyDescent="0.2">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row>
    <row r="103" spans="2:59" s="115" customFormat="1" ht="15" customHeight="1" x14ac:dyDescent="0.2">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row>
    <row r="104" spans="2:59" s="115" customFormat="1" ht="15" customHeight="1" x14ac:dyDescent="0.2">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row>
    <row r="105" spans="2:59" s="115" customFormat="1" ht="15" customHeight="1" x14ac:dyDescent="0.2">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row>
    <row r="106" spans="2:59" s="115" customFormat="1" ht="15" customHeight="1" x14ac:dyDescent="0.2">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row>
    <row r="107" spans="2:59" s="115" customFormat="1" ht="15" customHeight="1" x14ac:dyDescent="0.2">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row>
    <row r="108" spans="2:59" s="115" customFormat="1" ht="15" customHeight="1" x14ac:dyDescent="0.2">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row>
    <row r="109" spans="2:59" s="115" customFormat="1" ht="15" customHeight="1" x14ac:dyDescent="0.2">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row>
    <row r="110" spans="2:59" s="115" customFormat="1" ht="15" customHeight="1" x14ac:dyDescent="0.2">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c r="BG110" s="141"/>
    </row>
    <row r="111" spans="2:59" s="115" customFormat="1" ht="15" customHeight="1" x14ac:dyDescent="0.2">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row>
    <row r="112" spans="2:59" s="115" customFormat="1" ht="15" customHeight="1" x14ac:dyDescent="0.2">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row>
    <row r="113" spans="2:59" s="115" customFormat="1" ht="15" customHeight="1" x14ac:dyDescent="0.2">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c r="BG113" s="141"/>
    </row>
    <row r="114" spans="2:59" s="115" customFormat="1" ht="15" customHeight="1" x14ac:dyDescent="0.2">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row>
    <row r="115" spans="2:59" s="115" customFormat="1" ht="15" customHeight="1" x14ac:dyDescent="0.2">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G115" s="141"/>
      <c r="AH115" s="141"/>
      <c r="AI115" s="141"/>
      <c r="AJ115" s="141"/>
      <c r="AK115" s="141"/>
      <c r="AL115" s="141"/>
      <c r="AM115" s="141"/>
      <c r="AN115" s="141"/>
      <c r="AO115" s="141"/>
      <c r="AP115" s="141"/>
      <c r="AQ115" s="141"/>
      <c r="AR115" s="141"/>
      <c r="AS115" s="141"/>
      <c r="AT115" s="141"/>
      <c r="AU115" s="141"/>
      <c r="AV115" s="141"/>
      <c r="AW115" s="141"/>
      <c r="AX115" s="141"/>
      <c r="AY115" s="141"/>
      <c r="AZ115" s="141"/>
      <c r="BA115" s="141"/>
      <c r="BB115" s="141"/>
      <c r="BC115" s="141"/>
      <c r="BD115" s="141"/>
      <c r="BE115" s="141"/>
      <c r="BF115" s="141"/>
      <c r="BG115" s="141"/>
    </row>
    <row r="116" spans="2:59" s="115" customFormat="1" ht="15" customHeight="1" x14ac:dyDescent="0.2">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row>
    <row r="117" spans="2:59" s="115" customFormat="1" ht="15" customHeight="1" x14ac:dyDescent="0.2">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row>
    <row r="118" spans="2:59" s="115" customFormat="1" ht="15" customHeight="1" x14ac:dyDescent="0.2">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G118" s="141"/>
      <c r="AH118" s="141"/>
      <c r="AI118" s="141"/>
      <c r="AJ118" s="141"/>
      <c r="AK118" s="141"/>
      <c r="AL118" s="141"/>
      <c r="AM118" s="141"/>
      <c r="AN118" s="141"/>
      <c r="AO118" s="141"/>
      <c r="AP118" s="141"/>
      <c r="AQ118" s="141"/>
      <c r="AR118" s="141"/>
      <c r="AS118" s="141"/>
      <c r="AT118" s="141"/>
      <c r="AU118" s="141"/>
      <c r="AV118" s="141"/>
      <c r="AW118" s="141"/>
      <c r="AX118" s="141"/>
      <c r="AY118" s="141"/>
      <c r="AZ118" s="141"/>
      <c r="BA118" s="141"/>
      <c r="BB118" s="141"/>
      <c r="BC118" s="141"/>
      <c r="BD118" s="141"/>
      <c r="BE118" s="141"/>
      <c r="BF118" s="141"/>
      <c r="BG118" s="141"/>
    </row>
    <row r="119" spans="2:59" s="115" customFormat="1" ht="15" customHeight="1" x14ac:dyDescent="0.2">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c r="BF119" s="141"/>
      <c r="BG119" s="141"/>
    </row>
    <row r="120" spans="2:59" s="115" customFormat="1" ht="15" customHeight="1" x14ac:dyDescent="0.2">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row>
    <row r="121" spans="2:59" s="115" customFormat="1" ht="15" customHeight="1" x14ac:dyDescent="0.2">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row>
    <row r="122" spans="2:59" s="115" customFormat="1" ht="15" customHeight="1" x14ac:dyDescent="0.2">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G122" s="141"/>
      <c r="AH122" s="141"/>
      <c r="AI122" s="141"/>
      <c r="AJ122" s="141"/>
      <c r="AK122" s="141"/>
      <c r="AL122" s="141"/>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row>
    <row r="123" spans="2:59" s="115" customFormat="1" ht="15" customHeight="1" x14ac:dyDescent="0.2">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1"/>
      <c r="BC123" s="141"/>
      <c r="BD123" s="141"/>
      <c r="BE123" s="141"/>
      <c r="BF123" s="141"/>
      <c r="BG123" s="141"/>
    </row>
    <row r="124" spans="2:59" s="115" customFormat="1" ht="15" customHeight="1" x14ac:dyDescent="0.2">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row>
    <row r="125" spans="2:59" s="115" customFormat="1" ht="15" customHeight="1" x14ac:dyDescent="0.2">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G125" s="141"/>
      <c r="AH125" s="141"/>
      <c r="AI125" s="141"/>
      <c r="AJ125" s="141"/>
      <c r="AK125" s="141"/>
      <c r="AL125" s="141"/>
      <c r="AM125" s="141"/>
      <c r="AN125" s="141"/>
      <c r="AO125" s="141"/>
      <c r="AP125" s="141"/>
      <c r="AQ125" s="141"/>
      <c r="AR125" s="141"/>
      <c r="AS125" s="141"/>
      <c r="AT125" s="141"/>
      <c r="AU125" s="141"/>
      <c r="AV125" s="141"/>
      <c r="AW125" s="141"/>
      <c r="AX125" s="141"/>
      <c r="AY125" s="141"/>
      <c r="AZ125" s="141"/>
      <c r="BA125" s="141"/>
      <c r="BB125" s="141"/>
      <c r="BC125" s="141"/>
      <c r="BD125" s="141"/>
      <c r="BE125" s="141"/>
      <c r="BF125" s="141"/>
      <c r="BG125" s="141"/>
    </row>
    <row r="126" spans="2:59" ht="15" customHeight="1" x14ac:dyDescent="0.2">
      <c r="B126" s="199" t="s">
        <v>9</v>
      </c>
      <c r="C126" s="199"/>
      <c r="D126" s="199"/>
      <c r="E126" s="199"/>
      <c r="F126" s="199"/>
      <c r="G126" s="199"/>
      <c r="H126" s="199" t="s">
        <v>207</v>
      </c>
      <c r="I126" s="199"/>
      <c r="J126" s="199"/>
      <c r="K126" s="199"/>
      <c r="L126" s="199"/>
      <c r="M126" s="199"/>
      <c r="N126" s="199" t="s">
        <v>10</v>
      </c>
      <c r="O126" s="199"/>
      <c r="P126" s="199"/>
      <c r="Q126" s="199"/>
      <c r="R126" s="199"/>
      <c r="S126" s="199"/>
      <c r="T126" s="199" t="s">
        <v>180</v>
      </c>
      <c r="U126" s="199"/>
      <c r="V126" s="199"/>
      <c r="W126" s="199"/>
      <c r="X126" s="199"/>
      <c r="Y126" s="199"/>
      <c r="Z126" s="199" t="s">
        <v>179</v>
      </c>
      <c r="AA126" s="199"/>
      <c r="AB126" s="199"/>
      <c r="AC126" s="199"/>
      <c r="AD126" s="199"/>
      <c r="AE126" s="199"/>
    </row>
    <row r="127" spans="2:59" ht="15" customHeight="1" x14ac:dyDescent="0.2">
      <c r="B127" s="196" t="s">
        <v>156</v>
      </c>
      <c r="C127" s="196"/>
      <c r="D127" s="196"/>
      <c r="E127" s="196"/>
      <c r="F127" s="196"/>
      <c r="G127" s="196"/>
      <c r="H127" s="197" t="s">
        <v>11</v>
      </c>
      <c r="I127" s="197"/>
      <c r="J127" s="197"/>
      <c r="K127" s="197"/>
      <c r="L127" s="197"/>
      <c r="M127" s="197"/>
      <c r="N127" s="200" t="s">
        <v>11</v>
      </c>
      <c r="O127" s="200"/>
      <c r="P127" s="200"/>
      <c r="Q127" s="200"/>
      <c r="R127" s="200"/>
      <c r="S127" s="200"/>
      <c r="T127" s="197" t="s">
        <v>11</v>
      </c>
      <c r="U127" s="197"/>
      <c r="V127" s="197"/>
      <c r="W127" s="197"/>
      <c r="X127" s="197"/>
      <c r="Y127" s="197"/>
      <c r="Z127" s="196" t="s">
        <v>11</v>
      </c>
      <c r="AA127" s="196"/>
      <c r="AB127" s="196"/>
      <c r="AC127" s="196"/>
      <c r="AD127" s="196"/>
      <c r="AE127" s="196"/>
    </row>
    <row r="128" spans="2:59" ht="15" customHeight="1" x14ac:dyDescent="0.2">
      <c r="B128" s="97"/>
      <c r="C128" s="97"/>
      <c r="D128" s="97"/>
      <c r="E128" s="97"/>
      <c r="F128" s="97"/>
      <c r="G128" s="97"/>
      <c r="H128" s="197" t="s">
        <v>11</v>
      </c>
      <c r="I128" s="197"/>
      <c r="J128" s="197"/>
      <c r="K128" s="197"/>
      <c r="L128" s="197"/>
      <c r="M128" s="197"/>
      <c r="N128" s="96"/>
      <c r="O128" s="96"/>
      <c r="P128" s="96"/>
      <c r="Q128" s="96"/>
      <c r="R128" s="96"/>
      <c r="S128" s="96"/>
      <c r="T128" s="197"/>
      <c r="U128" s="197"/>
      <c r="V128" s="197"/>
      <c r="W128" s="197"/>
      <c r="X128" s="197"/>
      <c r="Y128" s="197"/>
      <c r="Z128" s="196"/>
      <c r="AA128" s="196"/>
      <c r="AB128" s="196"/>
      <c r="AC128" s="196"/>
      <c r="AD128" s="196"/>
      <c r="AE128" s="196"/>
    </row>
  </sheetData>
  <mergeCells count="91">
    <mergeCell ref="X21:AB21"/>
    <mergeCell ref="AW16:BA16"/>
    <mergeCell ref="AR16:AV16"/>
    <mergeCell ref="AI16:AQ16"/>
    <mergeCell ref="T128:Y128"/>
    <mergeCell ref="N127:S127"/>
    <mergeCell ref="B93:AE93"/>
    <mergeCell ref="H126:M126"/>
    <mergeCell ref="N126:S126"/>
    <mergeCell ref="T126:Y126"/>
    <mergeCell ref="Z126:AE126"/>
    <mergeCell ref="B47:AE55"/>
    <mergeCell ref="B26:AE28"/>
    <mergeCell ref="N20:R20"/>
    <mergeCell ref="E21:M21"/>
    <mergeCell ref="N21:R21"/>
    <mergeCell ref="S21:W21"/>
    <mergeCell ref="A2:AF2"/>
    <mergeCell ref="Z127:AE127"/>
    <mergeCell ref="Z128:AE128"/>
    <mergeCell ref="H127:M127"/>
    <mergeCell ref="H128:M128"/>
    <mergeCell ref="B127:G127"/>
    <mergeCell ref="B58:AE62"/>
    <mergeCell ref="B33:AE41"/>
    <mergeCell ref="B42:AE45"/>
    <mergeCell ref="B80:AE82"/>
    <mergeCell ref="B75:AE79"/>
    <mergeCell ref="B71:AE74"/>
    <mergeCell ref="B66:AE70"/>
    <mergeCell ref="T127:Y127"/>
    <mergeCell ref="B83:AE88"/>
    <mergeCell ref="B126:G126"/>
    <mergeCell ref="BB12:BF12"/>
    <mergeCell ref="BB13:BF13"/>
    <mergeCell ref="BB14:BF14"/>
    <mergeCell ref="BB15:BF15"/>
    <mergeCell ref="BB16:BF16"/>
    <mergeCell ref="A1:AF1"/>
    <mergeCell ref="X20:AB20"/>
    <mergeCell ref="E18:AB18"/>
    <mergeCell ref="E19:M19"/>
    <mergeCell ref="N19:R19"/>
    <mergeCell ref="S19:W19"/>
    <mergeCell ref="X19:AB19"/>
    <mergeCell ref="S20:W20"/>
    <mergeCell ref="S13:W13"/>
    <mergeCell ref="X13:AB13"/>
    <mergeCell ref="E14:M14"/>
    <mergeCell ref="B5:AE9"/>
    <mergeCell ref="N14:R14"/>
    <mergeCell ref="S14:W14"/>
    <mergeCell ref="X14:AB14"/>
    <mergeCell ref="E20:M20"/>
    <mergeCell ref="AW12:BA12"/>
    <mergeCell ref="AW13:BA13"/>
    <mergeCell ref="AR11:AV11"/>
    <mergeCell ref="AW14:BA14"/>
    <mergeCell ref="AW15:BA15"/>
    <mergeCell ref="AI10:BF10"/>
    <mergeCell ref="BB11:BF11"/>
    <mergeCell ref="E16:M16"/>
    <mergeCell ref="N16:R16"/>
    <mergeCell ref="S16:W16"/>
    <mergeCell ref="X16:AB16"/>
    <mergeCell ref="AI15:AQ15"/>
    <mergeCell ref="AI14:AQ14"/>
    <mergeCell ref="AI13:AQ13"/>
    <mergeCell ref="AI12:AQ12"/>
    <mergeCell ref="AI11:AQ11"/>
    <mergeCell ref="AW11:BA11"/>
    <mergeCell ref="AR12:AV12"/>
    <mergeCell ref="AR13:AV13"/>
    <mergeCell ref="AR14:AV14"/>
    <mergeCell ref="AR15:AV15"/>
    <mergeCell ref="AI8:BF9"/>
    <mergeCell ref="E15:M15"/>
    <mergeCell ref="N15:R15"/>
    <mergeCell ref="S15:W15"/>
    <mergeCell ref="X15:AB15"/>
    <mergeCell ref="E10:AB10"/>
    <mergeCell ref="E11:M11"/>
    <mergeCell ref="N11:R11"/>
    <mergeCell ref="S11:W11"/>
    <mergeCell ref="X11:AB11"/>
    <mergeCell ref="E12:M12"/>
    <mergeCell ref="N12:R12"/>
    <mergeCell ref="S12:W12"/>
    <mergeCell ref="X12:AB12"/>
    <mergeCell ref="E13:M13"/>
    <mergeCell ref="N13:R13"/>
  </mergeCells>
  <conditionalFormatting sqref="AG66:AG88 AG33:AG55">
    <cfRule type="cellIs" dxfId="1" priority="1" operator="equal">
      <formula>"&lt;-- Keep This Section"</formula>
    </cfRule>
    <cfRule type="cellIs" dxfId="0" priority="2" operator="equal">
      <formula>"&lt;-- Hide This Row"</formula>
    </cfRule>
  </conditionalFormatting>
  <dataValidations count="2">
    <dataValidation type="list" allowBlank="1" showInputMessage="1" showErrorMessage="1" sqref="B127">
      <formula1>"Unmodified Template, Modified Template, Original Template"</formula1>
    </dataValidation>
    <dataValidation allowBlank="1" showInputMessage="1" showErrorMessage="1" prompt="This can be overriden if necessary." sqref="S12:W15 E12:M15"/>
  </dataValidations>
  <printOptions horizontalCentered="1"/>
  <pageMargins left="0.25" right="0.25" top="0.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'Database Export'!$A$7:$A$35</xm:f>
          </x14:formula1>
          <xm:sqref>AI12:AQ15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sheetPr>
  <dimension ref="A1:AP317"/>
  <sheetViews>
    <sheetView showGridLines="0" view="pageBreakPreview" zoomScaleNormal="100" zoomScaleSheetLayoutView="100" workbookViewId="0">
      <selection activeCell="A2" sqref="A2:G2"/>
    </sheetView>
  </sheetViews>
  <sheetFormatPr defaultRowHeight="12.75" x14ac:dyDescent="0.2"/>
  <cols>
    <col min="1" max="1" width="32.5" style="1" customWidth="1"/>
    <col min="2" max="2" width="6.6640625" style="1" customWidth="1"/>
    <col min="3" max="3" width="10.83203125" style="1" customWidth="1"/>
    <col min="4" max="5" width="10" style="1" customWidth="1"/>
    <col min="6" max="6" width="1.6640625" style="1" customWidth="1"/>
    <col min="7" max="7" width="36.6640625" style="1" customWidth="1"/>
    <col min="8" max="16384" width="9.33203125" style="1"/>
  </cols>
  <sheetData>
    <row r="1" spans="1:42" s="2" customFormat="1" ht="30" customHeight="1" x14ac:dyDescent="0.2">
      <c r="A1" s="203" t="str">
        <f>"AR No. "&amp;'Database Export'!A3&amp;" - Data Preparation"</f>
        <v>AR No. # - Data Preparation</v>
      </c>
      <c r="B1" s="203"/>
      <c r="C1" s="203"/>
      <c r="D1" s="203"/>
      <c r="E1" s="203"/>
      <c r="F1" s="203"/>
      <c r="G1" s="203"/>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15" customHeight="1" x14ac:dyDescent="0.2">
      <c r="A2" s="204" t="str">
        <f>Narrative!A2</f>
        <v>Efficient Belt Drives Template style 2015</v>
      </c>
      <c r="B2" s="204"/>
      <c r="C2" s="204"/>
      <c r="D2" s="204"/>
      <c r="E2" s="204"/>
      <c r="F2" s="204"/>
      <c r="G2" s="204"/>
    </row>
    <row r="3" spans="1:42" ht="15" customHeight="1" x14ac:dyDescent="0.2">
      <c r="A3" s="4" t="s">
        <v>172</v>
      </c>
      <c r="B3" s="7"/>
      <c r="C3" s="7"/>
      <c r="D3" s="7"/>
      <c r="E3" s="4"/>
      <c r="G3" s="4" t="s">
        <v>158</v>
      </c>
    </row>
    <row r="4" spans="1:42" ht="15" customHeight="1" x14ac:dyDescent="0.2">
      <c r="A4" s="8" t="s">
        <v>15</v>
      </c>
      <c r="B4" s="9"/>
      <c r="C4" s="9"/>
      <c r="D4" s="9"/>
      <c r="E4" s="8"/>
      <c r="G4" s="51" t="s">
        <v>166</v>
      </c>
    </row>
    <row r="5" spans="1:42" ht="15" customHeight="1" x14ac:dyDescent="0.2">
      <c r="A5" s="52" t="s">
        <v>16</v>
      </c>
      <c r="B5" s="11" t="s">
        <v>12</v>
      </c>
      <c r="C5" s="50" t="s">
        <v>13</v>
      </c>
      <c r="D5" s="10" t="s">
        <v>6</v>
      </c>
      <c r="E5" s="12" t="s">
        <v>159</v>
      </c>
    </row>
    <row r="6" spans="1:42" ht="15" customHeight="1" x14ac:dyDescent="0.2">
      <c r="A6" s="52" t="s">
        <v>16</v>
      </c>
      <c r="B6" s="11" t="s">
        <v>12</v>
      </c>
      <c r="C6" s="49" t="s">
        <v>13</v>
      </c>
      <c r="D6" s="10" t="s">
        <v>6</v>
      </c>
      <c r="E6" s="12" t="s">
        <v>159</v>
      </c>
    </row>
    <row r="7" spans="1:42" ht="15" customHeight="1" x14ac:dyDescent="0.2">
      <c r="A7" s="52" t="s">
        <v>16</v>
      </c>
      <c r="B7" s="11" t="s">
        <v>12</v>
      </c>
      <c r="C7" s="49" t="s">
        <v>13</v>
      </c>
      <c r="D7" s="10" t="s">
        <v>6</v>
      </c>
      <c r="E7" s="12" t="s">
        <v>159</v>
      </c>
    </row>
    <row r="8" spans="1:42" ht="15" customHeight="1" x14ac:dyDescent="0.2">
      <c r="B8" s="3"/>
      <c r="C8" s="3"/>
      <c r="D8" s="3"/>
    </row>
    <row r="9" spans="1:42" ht="15" customHeight="1" x14ac:dyDescent="0.2">
      <c r="A9" s="4" t="s">
        <v>172</v>
      </c>
      <c r="B9" s="7"/>
      <c r="C9" s="7"/>
      <c r="D9" s="7"/>
      <c r="E9" s="4"/>
    </row>
    <row r="10" spans="1:42" ht="15" customHeight="1" x14ac:dyDescent="0.2">
      <c r="A10" s="8" t="s">
        <v>15</v>
      </c>
      <c r="B10" s="9"/>
      <c r="C10" s="9"/>
      <c r="D10" s="9"/>
      <c r="E10" s="8"/>
    </row>
    <row r="11" spans="1:42" ht="15" customHeight="1" x14ac:dyDescent="0.2">
      <c r="A11" s="52" t="s">
        <v>16</v>
      </c>
      <c r="B11" s="11" t="s">
        <v>12</v>
      </c>
      <c r="C11" s="13" t="s">
        <v>14</v>
      </c>
      <c r="D11" s="10" t="s">
        <v>6</v>
      </c>
      <c r="E11" s="12" t="s">
        <v>161</v>
      </c>
    </row>
    <row r="12" spans="1:42" ht="15" customHeight="1" x14ac:dyDescent="0.2">
      <c r="A12" s="52" t="s">
        <v>16</v>
      </c>
      <c r="B12" s="11" t="s">
        <v>12</v>
      </c>
      <c r="C12" s="13" t="s">
        <v>14</v>
      </c>
      <c r="D12" s="10" t="s">
        <v>6</v>
      </c>
      <c r="E12" s="12" t="s">
        <v>162</v>
      </c>
    </row>
    <row r="13" spans="1:42" ht="15" customHeight="1" x14ac:dyDescent="0.2">
      <c r="A13" s="52" t="s">
        <v>16</v>
      </c>
      <c r="B13" s="11" t="s">
        <v>12</v>
      </c>
      <c r="C13" s="13" t="s">
        <v>14</v>
      </c>
      <c r="D13" s="10" t="s">
        <v>6</v>
      </c>
      <c r="E13" s="12" t="s">
        <v>163</v>
      </c>
    </row>
    <row r="14" spans="1:42" ht="15" customHeight="1" x14ac:dyDescent="0.2">
      <c r="A14" s="8" t="s">
        <v>15</v>
      </c>
      <c r="B14" s="9"/>
      <c r="C14" s="9"/>
      <c r="D14" s="9"/>
      <c r="E14" s="8"/>
    </row>
    <row r="15" spans="1:42" ht="15" customHeight="1" x14ac:dyDescent="0.2">
      <c r="A15" s="52" t="s">
        <v>16</v>
      </c>
      <c r="B15" s="11" t="s">
        <v>12</v>
      </c>
      <c r="C15" s="13" t="s">
        <v>14</v>
      </c>
      <c r="D15" s="10" t="s">
        <v>6</v>
      </c>
      <c r="E15" s="12" t="s">
        <v>164</v>
      </c>
    </row>
    <row r="16" spans="1:42" ht="15" customHeight="1" x14ac:dyDescent="0.2">
      <c r="A16" s="52" t="s">
        <v>16</v>
      </c>
      <c r="B16" s="11" t="s">
        <v>12</v>
      </c>
      <c r="C16" s="13" t="s">
        <v>14</v>
      </c>
      <c r="D16" s="10" t="s">
        <v>6</v>
      </c>
      <c r="E16" s="12" t="s">
        <v>165</v>
      </c>
    </row>
    <row r="17" spans="2:4" ht="15" customHeight="1" x14ac:dyDescent="0.2">
      <c r="B17" s="3"/>
      <c r="C17" s="3"/>
      <c r="D17" s="3"/>
    </row>
    <row r="18" spans="2:4" ht="15" customHeight="1" x14ac:dyDescent="0.2">
      <c r="B18" s="3"/>
      <c r="C18" s="3"/>
      <c r="D18" s="3"/>
    </row>
    <row r="19" spans="2:4" ht="15" customHeight="1" x14ac:dyDescent="0.2">
      <c r="B19" s="3"/>
      <c r="C19" s="3"/>
      <c r="D19" s="3"/>
    </row>
    <row r="20" spans="2:4" ht="15" customHeight="1" x14ac:dyDescent="0.2">
      <c r="B20" s="3"/>
      <c r="C20" s="3"/>
      <c r="D20" s="3"/>
    </row>
    <row r="21" spans="2:4" ht="15" customHeight="1" x14ac:dyDescent="0.2"/>
    <row r="22" spans="2:4" ht="15" customHeight="1" x14ac:dyDescent="0.2"/>
    <row r="23" spans="2:4" ht="15" customHeight="1" x14ac:dyDescent="0.2"/>
    <row r="24" spans="2:4" ht="15" customHeight="1" x14ac:dyDescent="0.2"/>
    <row r="25" spans="2:4" ht="15" customHeight="1" x14ac:dyDescent="0.2"/>
    <row r="26" spans="2:4" ht="15" customHeight="1" x14ac:dyDescent="0.2"/>
    <row r="27" spans="2:4" ht="15" customHeight="1" x14ac:dyDescent="0.2"/>
    <row r="28" spans="2:4" ht="15" customHeight="1" x14ac:dyDescent="0.2"/>
    <row r="29" spans="2:4" ht="15" customHeight="1" x14ac:dyDescent="0.2"/>
    <row r="30" spans="2:4" ht="15" customHeight="1" x14ac:dyDescent="0.2"/>
    <row r="31" spans="2:4" ht="15" customHeight="1" x14ac:dyDescent="0.2"/>
    <row r="32" spans="2: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sheetData>
  <sheetProtection selectLockedCells="1"/>
  <mergeCells count="2">
    <mergeCell ref="A1:G1"/>
    <mergeCell ref="A2:G2"/>
  </mergeCells>
  <printOptions horizontalCentered="1"/>
  <pageMargins left="0.25" right="0.25" top="0.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P317"/>
  <sheetViews>
    <sheetView showGridLines="0" view="pageBreakPreview" zoomScaleNormal="100" zoomScaleSheetLayoutView="100" workbookViewId="0">
      <selection activeCell="A22" sqref="A22"/>
    </sheetView>
  </sheetViews>
  <sheetFormatPr defaultRowHeight="12.75" x14ac:dyDescent="0.2"/>
  <cols>
    <col min="1" max="1" width="32.5" style="77" customWidth="1"/>
    <col min="2" max="2" width="6.6640625" style="77" customWidth="1"/>
    <col min="3" max="3" width="10.83203125" style="77" customWidth="1"/>
    <col min="4" max="5" width="10" style="77" customWidth="1"/>
    <col min="6" max="6" width="1.6640625" style="77" customWidth="1"/>
    <col min="7" max="7" width="36.6640625" style="77" customWidth="1"/>
    <col min="8" max="16384" width="9.33203125" style="77"/>
  </cols>
  <sheetData>
    <row r="1" spans="1:42" s="2" customFormat="1" ht="30" customHeight="1" x14ac:dyDescent="0.2">
      <c r="A1" s="203" t="str">
        <f>"AR No. "&amp;'Database Export'!A3&amp;" - Data Preparation"</f>
        <v>AR No. # - Data Preparation</v>
      </c>
      <c r="B1" s="203"/>
      <c r="C1" s="203"/>
      <c r="D1" s="203"/>
      <c r="E1" s="203"/>
      <c r="F1" s="203"/>
      <c r="G1" s="203"/>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row>
    <row r="2" spans="1:42" ht="15" customHeight="1" x14ac:dyDescent="0.2">
      <c r="A2" s="204" t="str">
        <f>Narrative!A2</f>
        <v>Efficient Belt Drives Template style 2015</v>
      </c>
      <c r="B2" s="204"/>
      <c r="C2" s="204"/>
      <c r="D2" s="204"/>
      <c r="E2" s="204"/>
      <c r="F2" s="204"/>
      <c r="G2" s="204"/>
    </row>
    <row r="3" spans="1:42" ht="15" customHeight="1" x14ac:dyDescent="0.2">
      <c r="A3" s="82" t="s">
        <v>234</v>
      </c>
      <c r="B3" s="7"/>
      <c r="C3" s="7"/>
      <c r="D3" s="7"/>
      <c r="E3" s="82"/>
      <c r="G3" s="82" t="s">
        <v>158</v>
      </c>
    </row>
    <row r="4" spans="1:42" ht="15" customHeight="1" x14ac:dyDescent="0.25">
      <c r="A4" s="84" t="s">
        <v>236</v>
      </c>
      <c r="B4" s="9"/>
      <c r="C4" s="9"/>
      <c r="D4" s="9"/>
      <c r="E4" s="84"/>
      <c r="G4" s="51" t="s">
        <v>256</v>
      </c>
    </row>
    <row r="5" spans="1:42" ht="15" customHeight="1" x14ac:dyDescent="0.25">
      <c r="A5" s="94" t="s">
        <v>230</v>
      </c>
      <c r="B5" s="11" t="s">
        <v>250</v>
      </c>
      <c r="C5" s="107">
        <v>400</v>
      </c>
      <c r="D5" s="85" t="s">
        <v>232</v>
      </c>
      <c r="E5" s="86" t="s">
        <v>161</v>
      </c>
    </row>
    <row r="6" spans="1:42" ht="15" customHeight="1" x14ac:dyDescent="0.25">
      <c r="A6" s="94" t="s">
        <v>235</v>
      </c>
      <c r="B6" s="11" t="s">
        <v>217</v>
      </c>
      <c r="C6" s="50">
        <f>'Drive Motor Inventory'!B46</f>
        <v>30</v>
      </c>
      <c r="D6" s="85" t="s">
        <v>240</v>
      </c>
      <c r="E6" s="86" t="s">
        <v>159</v>
      </c>
      <c r="G6" s="51" t="s">
        <v>255</v>
      </c>
    </row>
    <row r="7" spans="1:42" ht="15" customHeight="1" x14ac:dyDescent="0.25">
      <c r="A7" s="94" t="s">
        <v>238</v>
      </c>
      <c r="B7" s="11" t="s">
        <v>251</v>
      </c>
      <c r="C7" s="106">
        <f>C5*C6</f>
        <v>12000</v>
      </c>
      <c r="D7" s="85"/>
      <c r="E7" s="86" t="s">
        <v>162</v>
      </c>
    </row>
    <row r="8" spans="1:42" ht="15" customHeight="1" x14ac:dyDescent="0.2">
      <c r="A8" s="84" t="s">
        <v>237</v>
      </c>
      <c r="B8" s="84"/>
      <c r="C8" s="84"/>
      <c r="D8" s="84"/>
      <c r="E8" s="84"/>
      <c r="G8" s="77" t="s">
        <v>257</v>
      </c>
    </row>
    <row r="9" spans="1:42" ht="15" customHeight="1" x14ac:dyDescent="0.25">
      <c r="A9" s="94" t="s">
        <v>231</v>
      </c>
      <c r="B9" s="11" t="s">
        <v>252</v>
      </c>
      <c r="C9" s="107">
        <v>15</v>
      </c>
      <c r="D9" s="85" t="s">
        <v>233</v>
      </c>
      <c r="E9" s="86" t="s">
        <v>161</v>
      </c>
    </row>
    <row r="10" spans="1:42" ht="15" customHeight="1" x14ac:dyDescent="0.25">
      <c r="A10" s="94" t="s">
        <v>329</v>
      </c>
      <c r="B10" s="11" t="s">
        <v>334</v>
      </c>
      <c r="C10" s="49">
        <f>'Drive Motor Inventory'!D46</f>
        <v>640</v>
      </c>
      <c r="D10" s="85" t="s">
        <v>241</v>
      </c>
      <c r="E10" s="86" t="s">
        <v>159</v>
      </c>
    </row>
    <row r="11" spans="1:42" ht="15" customHeight="1" x14ac:dyDescent="0.25">
      <c r="A11" s="94" t="s">
        <v>239</v>
      </c>
      <c r="B11" s="11" t="s">
        <v>253</v>
      </c>
      <c r="C11" s="106">
        <f>C9*C10</f>
        <v>9600</v>
      </c>
      <c r="D11" s="85"/>
      <c r="E11" s="86" t="s">
        <v>163</v>
      </c>
    </row>
    <row r="12" spans="1:42" ht="15" customHeight="1" x14ac:dyDescent="0.2">
      <c r="A12" s="84" t="s">
        <v>8</v>
      </c>
      <c r="B12" s="84"/>
      <c r="C12" s="84"/>
      <c r="D12" s="84"/>
      <c r="E12" s="84"/>
    </row>
    <row r="13" spans="1:42" ht="15" customHeight="1" x14ac:dyDescent="0.25">
      <c r="A13" s="94" t="s">
        <v>295</v>
      </c>
      <c r="B13" s="11" t="s">
        <v>254</v>
      </c>
      <c r="C13" s="106">
        <f>C7+C11</f>
        <v>21600</v>
      </c>
      <c r="D13" s="85"/>
      <c r="E13" s="86" t="s">
        <v>197</v>
      </c>
    </row>
    <row r="14" spans="1:42" ht="15" customHeight="1" x14ac:dyDescent="0.2">
      <c r="B14" s="3"/>
      <c r="C14" s="3"/>
      <c r="D14" s="3"/>
    </row>
    <row r="15" spans="1:42" ht="15" customHeight="1" x14ac:dyDescent="0.2">
      <c r="A15" s="82" t="s">
        <v>181</v>
      </c>
      <c r="B15" s="82"/>
      <c r="C15" s="82"/>
      <c r="D15" s="82"/>
      <c r="E15" s="82"/>
    </row>
    <row r="16" spans="1:42" ht="15" customHeight="1" x14ac:dyDescent="0.2">
      <c r="A16" s="205" t="s">
        <v>352</v>
      </c>
      <c r="B16" s="205"/>
      <c r="C16" s="205"/>
      <c r="D16" s="205"/>
      <c r="E16" s="205"/>
    </row>
    <row r="17" spans="1:5" ht="15" customHeight="1" x14ac:dyDescent="0.2">
      <c r="A17" s="206"/>
      <c r="B17" s="206"/>
      <c r="C17" s="206"/>
      <c r="D17" s="206"/>
      <c r="E17" s="206"/>
    </row>
    <row r="18" spans="1:5" ht="15" customHeight="1" x14ac:dyDescent="0.2">
      <c r="A18" s="206"/>
      <c r="B18" s="206"/>
      <c r="C18" s="206"/>
      <c r="D18" s="206"/>
      <c r="E18" s="206"/>
    </row>
    <row r="19" spans="1:5" ht="15" customHeight="1" x14ac:dyDescent="0.2">
      <c r="A19" s="206"/>
      <c r="B19" s="206"/>
      <c r="C19" s="206"/>
      <c r="D19" s="206"/>
      <c r="E19" s="206"/>
    </row>
    <row r="20" spans="1:5" ht="15" customHeight="1" x14ac:dyDescent="0.2">
      <c r="A20" s="206"/>
      <c r="B20" s="206"/>
      <c r="C20" s="206"/>
      <c r="D20" s="206"/>
      <c r="E20" s="206"/>
    </row>
    <row r="21" spans="1:5" ht="15" customHeight="1" x14ac:dyDescent="0.2">
      <c r="A21" s="206"/>
      <c r="B21" s="206"/>
      <c r="C21" s="206"/>
      <c r="D21" s="206"/>
      <c r="E21" s="206"/>
    </row>
    <row r="22" spans="1:5" ht="15" customHeight="1" x14ac:dyDescent="0.2">
      <c r="A22" s="82" t="s">
        <v>182</v>
      </c>
      <c r="B22" s="82"/>
      <c r="C22" s="82"/>
      <c r="D22" s="82"/>
      <c r="E22" s="82"/>
    </row>
    <row r="23" spans="1:5" ht="15" customHeight="1" x14ac:dyDescent="0.2">
      <c r="A23" s="77" t="s">
        <v>298</v>
      </c>
    </row>
    <row r="24" spans="1:5" ht="15" customHeight="1" x14ac:dyDescent="0.2"/>
    <row r="25" spans="1:5" ht="15" customHeight="1" x14ac:dyDescent="0.2"/>
    <row r="26" spans="1:5" ht="15" customHeight="1" x14ac:dyDescent="0.2"/>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sheetData>
  <sheetProtection selectLockedCells="1"/>
  <mergeCells count="3">
    <mergeCell ref="A1:G1"/>
    <mergeCell ref="A2:G2"/>
    <mergeCell ref="A16:E21"/>
  </mergeCells>
  <dataValidations count="2">
    <dataValidation allowBlank="1" showInputMessage="1" showErrorMessage="1" prompt="$400 per motor is our standard estimate high torque drive fixed costs." sqref="C5"/>
    <dataValidation allowBlank="1" showInputMessage="1" showErrorMessage="1" prompt="$15 per horsepower is our standard high torque drive variable cost estimate." sqref="C9"/>
  </dataValidations>
  <printOptions horizontalCentered="1"/>
  <pageMargins left="0.25" right="0.25" top="0.5" bottom="0.75" header="0.3" footer="0.3"/>
  <pageSetup orientation="portrait" r:id="rId1"/>
  <drawing r:id="rId2"/>
  <legacyDrawing r:id="rId3"/>
  <oleObjects>
    <mc:AlternateContent xmlns:mc="http://schemas.openxmlformats.org/markup-compatibility/2006">
      <mc:Choice Requires="x14">
        <oleObject progId="Equation.DSMT4" shapeId="6145" r:id="rId4">
          <objectPr defaultSize="0" r:id="rId5">
            <anchor moveWithCells="1">
              <from>
                <xdr:col>6</xdr:col>
                <xdr:colOff>723900</xdr:colOff>
                <xdr:row>3</xdr:row>
                <xdr:rowOff>171450</xdr:rowOff>
              </from>
              <to>
                <xdr:col>6</xdr:col>
                <xdr:colOff>1152525</xdr:colOff>
                <xdr:row>5</xdr:row>
                <xdr:rowOff>19050</xdr:rowOff>
              </to>
            </anchor>
          </objectPr>
        </oleObject>
      </mc:Choice>
      <mc:Fallback>
        <oleObject progId="Equation.DSMT4" shapeId="6145" r:id="rId4"/>
      </mc:Fallback>
    </mc:AlternateContent>
    <mc:AlternateContent xmlns:mc="http://schemas.openxmlformats.org/markup-compatibility/2006">
      <mc:Choice Requires="x14">
        <oleObject progId="Equation.DSMT4" shapeId="6147" r:id="rId6">
          <objectPr defaultSize="0" r:id="rId7">
            <anchor moveWithCells="1">
              <from>
                <xdr:col>6</xdr:col>
                <xdr:colOff>628650</xdr:colOff>
                <xdr:row>8</xdr:row>
                <xdr:rowOff>0</xdr:rowOff>
              </from>
              <to>
                <xdr:col>6</xdr:col>
                <xdr:colOff>1247775</xdr:colOff>
                <xdr:row>9</xdr:row>
                <xdr:rowOff>38100</xdr:rowOff>
              </to>
            </anchor>
          </objectPr>
        </oleObject>
      </mc:Choice>
      <mc:Fallback>
        <oleObject progId="Equation.DSMT4" shapeId="6147" r:id="rId6"/>
      </mc:Fallback>
    </mc:AlternateContent>
    <mc:AlternateContent xmlns:mc="http://schemas.openxmlformats.org/markup-compatibility/2006">
      <mc:Choice Requires="x14">
        <oleObject progId="Equation.DSMT4" shapeId="6150" r:id="rId8">
          <objectPr defaultSize="0" r:id="rId9">
            <anchor moveWithCells="1">
              <from>
                <xdr:col>6</xdr:col>
                <xdr:colOff>657225</xdr:colOff>
                <xdr:row>5</xdr:row>
                <xdr:rowOff>180975</xdr:rowOff>
              </from>
              <to>
                <xdr:col>6</xdr:col>
                <xdr:colOff>1238250</xdr:colOff>
                <xdr:row>7</xdr:row>
                <xdr:rowOff>28575</xdr:rowOff>
              </to>
            </anchor>
          </objectPr>
        </oleObject>
      </mc:Choice>
      <mc:Fallback>
        <oleObject progId="Equation.DSMT4" shapeId="6150" r:id="rId8"/>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sheetPr>
  <dimension ref="A1:AX327"/>
  <sheetViews>
    <sheetView showGridLines="0" view="pageBreakPreview" zoomScaleNormal="100" zoomScaleSheetLayoutView="100" workbookViewId="0">
      <selection activeCell="H8" sqref="H8"/>
    </sheetView>
  </sheetViews>
  <sheetFormatPr defaultRowHeight="12.75" x14ac:dyDescent="0.2"/>
  <cols>
    <col min="1" max="1" width="35" style="1" customWidth="1"/>
    <col min="2" max="2" width="5.83203125" style="1" customWidth="1"/>
    <col min="3" max="3" width="10" style="1" customWidth="1"/>
    <col min="4" max="4" width="10.83203125" style="1" customWidth="1"/>
    <col min="5" max="5" width="14.1640625" style="1" customWidth="1"/>
    <col min="6" max="13" width="10.83203125" style="1" customWidth="1"/>
    <col min="14" max="16384" width="9.33203125" style="1"/>
  </cols>
  <sheetData>
    <row r="1" spans="1:50" s="2" customFormat="1" ht="30" customHeight="1" x14ac:dyDescent="0.2">
      <c r="A1" s="192" t="str">
        <f>"AR No. "&amp;'Database Export'!A3&amp;" - Analysis"</f>
        <v>AR No. # - Analysis</v>
      </c>
      <c r="B1" s="192"/>
      <c r="C1" s="192"/>
      <c r="D1" s="192"/>
      <c r="E1" s="192"/>
      <c r="F1" s="192"/>
      <c r="G1" s="192"/>
      <c r="H1" s="192"/>
      <c r="I1" s="62" t="s">
        <v>174</v>
      </c>
      <c r="J1" s="77"/>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5" customHeight="1" x14ac:dyDescent="0.2">
      <c r="A2" s="204" t="str">
        <f>Narrative!A2</f>
        <v>Efficient Belt Drives Template style 2015</v>
      </c>
      <c r="B2" s="204"/>
      <c r="C2" s="204"/>
      <c r="D2" s="204"/>
      <c r="E2" s="204"/>
      <c r="F2" s="204"/>
      <c r="G2" s="204"/>
      <c r="H2" s="204"/>
      <c r="I2" s="77"/>
      <c r="J2" s="77"/>
    </row>
    <row r="3" spans="1:50" ht="15" customHeight="1" x14ac:dyDescent="0.2">
      <c r="A3" s="171" t="s">
        <v>331</v>
      </c>
      <c r="B3" s="171"/>
      <c r="C3" s="171"/>
      <c r="D3" s="171"/>
      <c r="E3" s="171"/>
      <c r="F3" s="171"/>
      <c r="G3" s="171"/>
      <c r="H3" s="171"/>
      <c r="I3" s="77"/>
      <c r="J3" s="77"/>
    </row>
    <row r="4" spans="1:50" ht="15" customHeight="1" x14ac:dyDescent="0.2">
      <c r="A4" s="109"/>
      <c r="C4" s="180" t="s">
        <v>210</v>
      </c>
      <c r="D4" s="180"/>
      <c r="E4" s="64" t="s">
        <v>212</v>
      </c>
      <c r="F4" s="180" t="s">
        <v>243</v>
      </c>
      <c r="G4" s="180"/>
      <c r="H4" s="180"/>
      <c r="I4" s="77"/>
      <c r="J4" s="77"/>
    </row>
    <row r="5" spans="1:50" s="77" customFormat="1" ht="15" customHeight="1" x14ac:dyDescent="0.2">
      <c r="A5" s="100" t="s">
        <v>154</v>
      </c>
      <c r="B5" s="100" t="s">
        <v>209</v>
      </c>
      <c r="C5" s="100" t="s">
        <v>211</v>
      </c>
      <c r="D5" s="100" t="s">
        <v>8</v>
      </c>
      <c r="E5" s="100" t="s">
        <v>213</v>
      </c>
      <c r="F5" s="100" t="s">
        <v>214</v>
      </c>
      <c r="G5" s="100" t="s">
        <v>215</v>
      </c>
      <c r="H5" s="100" t="s">
        <v>216</v>
      </c>
    </row>
    <row r="6" spans="1:50" ht="15" customHeight="1" x14ac:dyDescent="0.25">
      <c r="A6" s="65"/>
      <c r="B6" s="63" t="s">
        <v>217</v>
      </c>
      <c r="C6" s="63" t="s">
        <v>335</v>
      </c>
      <c r="D6" s="67" t="s">
        <v>336</v>
      </c>
      <c r="E6" s="67" t="s">
        <v>300</v>
      </c>
      <c r="F6" s="67" t="s">
        <v>311</v>
      </c>
      <c r="G6" s="63" t="s">
        <v>312</v>
      </c>
      <c r="H6" s="63" t="s">
        <v>337</v>
      </c>
      <c r="I6" s="77"/>
      <c r="J6" s="77"/>
    </row>
    <row r="7" spans="1:50" ht="15" customHeight="1" x14ac:dyDescent="0.2">
      <c r="A7" s="68"/>
      <c r="B7" s="69"/>
      <c r="C7" s="69" t="s">
        <v>218</v>
      </c>
      <c r="D7" s="70" t="s">
        <v>218</v>
      </c>
      <c r="E7" s="70" t="s">
        <v>219</v>
      </c>
      <c r="F7" s="70" t="s">
        <v>176</v>
      </c>
      <c r="G7" s="70" t="s">
        <v>220</v>
      </c>
      <c r="H7" s="70" t="s">
        <v>175</v>
      </c>
      <c r="I7" s="77"/>
      <c r="J7" s="77"/>
      <c r="K7" s="77"/>
      <c r="L7" s="77"/>
      <c r="M7" s="77"/>
      <c r="N7" s="77"/>
      <c r="O7" s="77"/>
      <c r="P7" s="77"/>
      <c r="Q7" s="77"/>
      <c r="R7" s="77"/>
      <c r="S7" s="77"/>
      <c r="T7" s="77"/>
    </row>
    <row r="8" spans="1:50" ht="15" customHeight="1" x14ac:dyDescent="0.2">
      <c r="A8" s="163" t="str">
        <f>IF('Belt Efficiency Import'!C4="","",'Belt Efficiency Import'!C4)</f>
        <v>Boiler FD Fan</v>
      </c>
      <c r="B8" s="165">
        <f>IF('Belt Efficiency Import'!D4="","",'Belt Efficiency Import'!D4)</f>
        <v>1</v>
      </c>
      <c r="C8" s="138">
        <f>IF('Belt Efficiency Import'!E4="","",'Belt Efficiency Import'!E4)</f>
        <v>15</v>
      </c>
      <c r="D8" s="138">
        <f t="shared" ref="D8:D45" si="0">IF(OR(B8="",C8=""),"",C8*B8)</f>
        <v>15</v>
      </c>
      <c r="E8" s="134">
        <v>12</v>
      </c>
      <c r="F8" s="161">
        <f>IF('Belt Efficiency Import'!F4="","",'Belt Efficiency Import'!F4)</f>
        <v>11.261697355967616</v>
      </c>
      <c r="G8" s="133">
        <f t="shared" ref="G8:G45" si="1">IF(OR(F8="",E8=""),"",F8*E8)</f>
        <v>135.14036827161141</v>
      </c>
      <c r="H8" s="159">
        <f>IF('Belt Efficiency Import'!G4="","",'Belt Efficiency Import'!G4)</f>
        <v>50677.638101854274</v>
      </c>
      <c r="I8" s="62" t="str">
        <f>IF(A8="","&lt;-- Hide","")</f>
        <v/>
      </c>
      <c r="J8" s="77"/>
      <c r="K8" s="77"/>
      <c r="L8" s="77"/>
      <c r="M8" s="77"/>
      <c r="N8" s="77"/>
      <c r="O8" s="77"/>
      <c r="P8" s="77"/>
      <c r="Q8" s="77"/>
      <c r="R8" s="77"/>
      <c r="S8" s="77"/>
      <c r="T8" s="77"/>
    </row>
    <row r="9" spans="1:50" ht="15" customHeight="1" x14ac:dyDescent="0.2">
      <c r="A9" s="164" t="str">
        <f>IF('Belt Efficiency Import'!C5="","",'Belt Efficiency Import'!C5)</f>
        <v>MH Blower 1</v>
      </c>
      <c r="B9" s="166">
        <f>IF('Belt Efficiency Import'!D5="","",'Belt Efficiency Import'!D5)</f>
        <v>1</v>
      </c>
      <c r="C9" s="139">
        <f>IF('Belt Efficiency Import'!E5="","",'Belt Efficiency Import'!E5)</f>
        <v>75</v>
      </c>
      <c r="D9" s="139">
        <f>IF(OR(B9="",C9=""),"",C9*B9)</f>
        <v>75</v>
      </c>
      <c r="E9" s="137">
        <v>12</v>
      </c>
      <c r="F9" s="162">
        <f>IF('Belt Efficiency Import'!F5="","",'Belt Efficiency Import'!F5)</f>
        <v>57.614938062971127</v>
      </c>
      <c r="G9" s="135">
        <f t="shared" si="1"/>
        <v>691.3792567556535</v>
      </c>
      <c r="H9" s="160">
        <f>IF('Belt Efficiency Import'!G5="","",'Belt Efficiency Import'!G5)</f>
        <v>256386.47438022151</v>
      </c>
      <c r="I9" s="62" t="str">
        <f t="shared" ref="I9:I45" si="2">IF(A9="","&lt;-- Hide","")</f>
        <v/>
      </c>
      <c r="J9" s="77"/>
      <c r="K9" s="77"/>
      <c r="L9" s="77"/>
      <c r="M9" s="77"/>
      <c r="N9" s="77"/>
      <c r="O9" s="77"/>
      <c r="P9" s="77"/>
      <c r="Q9" s="77"/>
      <c r="R9" s="77"/>
      <c r="S9" s="77"/>
      <c r="T9" s="77"/>
    </row>
    <row r="10" spans="1:50" ht="15" customHeight="1" x14ac:dyDescent="0.2">
      <c r="A10" s="163" t="str">
        <f>IF('Belt Efficiency Import'!C6="","",'Belt Efficiency Import'!C6)</f>
        <v>MH Blower 2</v>
      </c>
      <c r="B10" s="165">
        <f>IF('Belt Efficiency Import'!D6="","",'Belt Efficiency Import'!D6)</f>
        <v>1</v>
      </c>
      <c r="C10" s="138">
        <f>IF('Belt Efficiency Import'!E6="","",'Belt Efficiency Import'!E6)</f>
        <v>100</v>
      </c>
      <c r="D10" s="138">
        <f t="shared" si="0"/>
        <v>100</v>
      </c>
      <c r="E10" s="134">
        <v>12</v>
      </c>
      <c r="F10" s="161">
        <f>IF('Belt Efficiency Import'!F6="","",'Belt Efficiency Import'!F6)</f>
        <v>79.256046878140467</v>
      </c>
      <c r="G10" s="133">
        <f t="shared" si="1"/>
        <v>951.0725625376856</v>
      </c>
      <c r="H10" s="159">
        <f>IF('Belt Efficiency Import'!G6="","",'Belt Efficiency Import'!G6)</f>
        <v>352689.40860772505</v>
      </c>
      <c r="I10" s="62" t="str">
        <f t="shared" si="2"/>
        <v/>
      </c>
      <c r="J10" s="77"/>
      <c r="K10" s="77"/>
      <c r="L10" s="77"/>
      <c r="M10" s="77"/>
      <c r="N10" s="77"/>
      <c r="O10" s="77"/>
      <c r="P10" s="77"/>
      <c r="Q10" s="77"/>
      <c r="R10" s="77"/>
      <c r="S10" s="77"/>
      <c r="T10" s="77"/>
    </row>
    <row r="11" spans="1:50" ht="15" customHeight="1" x14ac:dyDescent="0.2">
      <c r="A11" s="164" t="str">
        <f>IF('Belt Efficiency Import'!C7="","",'Belt Efficiency Import'!C7)</f>
        <v>MH Blower 3</v>
      </c>
      <c r="B11" s="166">
        <f>IF('Belt Efficiency Import'!D7="","",'Belt Efficiency Import'!D7)</f>
        <v>1</v>
      </c>
      <c r="C11" s="139">
        <f>IF('Belt Efficiency Import'!E7="","",'Belt Efficiency Import'!E7)</f>
        <v>150</v>
      </c>
      <c r="D11" s="139">
        <f t="shared" si="0"/>
        <v>150</v>
      </c>
      <c r="E11" s="137">
        <v>12</v>
      </c>
      <c r="F11" s="162">
        <f>IF('Belt Efficiency Import'!F7="","",'Belt Efficiency Import'!F7)</f>
        <v>116.19885462972857</v>
      </c>
      <c r="G11" s="135">
        <f t="shared" si="1"/>
        <v>1394.386255556743</v>
      </c>
      <c r="H11" s="160">
        <f>IF('Belt Efficiency Import'!G7="","",'Belt Efficiency Import'!G7)</f>
        <v>517084.90310229216</v>
      </c>
      <c r="I11" s="62" t="str">
        <f t="shared" si="2"/>
        <v/>
      </c>
      <c r="J11" s="77"/>
      <c r="K11" s="77"/>
      <c r="L11" s="77"/>
      <c r="M11" s="77"/>
      <c r="N11" s="77"/>
      <c r="O11" s="77"/>
      <c r="P11" s="77"/>
      <c r="Q11" s="77"/>
      <c r="R11" s="77"/>
      <c r="S11" s="77"/>
      <c r="T11" s="77"/>
    </row>
    <row r="12" spans="1:50" ht="15" customHeight="1" x14ac:dyDescent="0.2">
      <c r="A12" s="163" t="str">
        <f>IF('Belt Efficiency Import'!C8="","",'Belt Efficiency Import'!C8)</f>
        <v>MH Blower 4</v>
      </c>
      <c r="B12" s="165">
        <f>IF('Belt Efficiency Import'!D8="","",'Belt Efficiency Import'!D8)</f>
        <v>1</v>
      </c>
      <c r="C12" s="138">
        <f>IF('Belt Efficiency Import'!E8="","",'Belt Efficiency Import'!E8)</f>
        <v>75</v>
      </c>
      <c r="D12" s="138">
        <f t="shared" si="0"/>
        <v>75</v>
      </c>
      <c r="E12" s="134">
        <v>12</v>
      </c>
      <c r="F12" s="161">
        <f>IF('Belt Efficiency Import'!F8="","",'Belt Efficiency Import'!F8)</f>
        <v>55.942054110988806</v>
      </c>
      <c r="G12" s="133">
        <f t="shared" si="1"/>
        <v>671.30464933186568</v>
      </c>
      <c r="H12" s="159">
        <f>IF('Belt Efficiency Import'!G8="","",'Belt Efficiency Import'!G8)</f>
        <v>248942.14079390018</v>
      </c>
      <c r="I12" s="62" t="str">
        <f t="shared" si="2"/>
        <v/>
      </c>
      <c r="J12" s="77"/>
      <c r="K12" s="77"/>
      <c r="L12" s="77"/>
      <c r="M12" s="77"/>
      <c r="N12" s="77"/>
      <c r="O12" s="77"/>
      <c r="P12" s="77"/>
      <c r="Q12" s="77"/>
      <c r="R12" s="77"/>
      <c r="S12" s="77"/>
      <c r="T12" s="77"/>
    </row>
    <row r="13" spans="1:50" ht="15" customHeight="1" x14ac:dyDescent="0.2">
      <c r="A13" s="164" t="str">
        <f>IF('Belt Efficiency Import'!C9="","",'Belt Efficiency Import'!C9)</f>
        <v>Dry Kiln Fans</v>
      </c>
      <c r="B13" s="166">
        <f>IF('Belt Efficiency Import'!D9="","",'Belt Efficiency Import'!D9)</f>
        <v>20</v>
      </c>
      <c r="C13" s="139">
        <f>IF('Belt Efficiency Import'!E9="","",'Belt Efficiency Import'!E9)</f>
        <v>7.5</v>
      </c>
      <c r="D13" s="139">
        <f t="shared" si="0"/>
        <v>150</v>
      </c>
      <c r="E13" s="137">
        <v>12</v>
      </c>
      <c r="F13" s="162">
        <f>IF('Belt Efficiency Import'!F9="","",'Belt Efficiency Import'!F9)</f>
        <v>86.80543237250555</v>
      </c>
      <c r="G13" s="135">
        <f t="shared" si="1"/>
        <v>1041.6651884700666</v>
      </c>
      <c r="H13" s="160">
        <f>IF('Belt Efficiency Import'!G9="","",'Belt Efficiency Import'!G9)</f>
        <v>303819.0133037694</v>
      </c>
      <c r="I13" s="62" t="str">
        <f t="shared" si="2"/>
        <v/>
      </c>
      <c r="J13" s="77"/>
      <c r="K13" s="77"/>
      <c r="L13" s="77"/>
      <c r="M13" s="77"/>
      <c r="N13" s="77"/>
      <c r="O13" s="77"/>
      <c r="P13" s="77"/>
      <c r="Q13" s="77"/>
      <c r="R13" s="77"/>
      <c r="S13" s="77"/>
      <c r="T13" s="77"/>
    </row>
    <row r="14" spans="1:50" ht="15" customHeight="1" x14ac:dyDescent="0.2">
      <c r="A14" s="163" t="str">
        <f>IF('Belt Efficiency Import'!C10="","",'Belt Efficiency Import'!C10)</f>
        <v>Roof Exhaust Fan</v>
      </c>
      <c r="B14" s="165">
        <f>IF('Belt Efficiency Import'!D10="","",'Belt Efficiency Import'!D10)</f>
        <v>5</v>
      </c>
      <c r="C14" s="138">
        <f>IF('Belt Efficiency Import'!E10="","",'Belt Efficiency Import'!E10)</f>
        <v>15</v>
      </c>
      <c r="D14" s="138">
        <f t="shared" si="0"/>
        <v>75</v>
      </c>
      <c r="E14" s="134">
        <v>12</v>
      </c>
      <c r="F14" s="161">
        <f>IF('Belt Efficiency Import'!F10="","",'Belt Efficiency Import'!F10)</f>
        <v>46.094093406593402</v>
      </c>
      <c r="G14" s="133">
        <f t="shared" si="1"/>
        <v>553.12912087912082</v>
      </c>
      <c r="H14" s="159">
        <f>IF('Belt Efficiency Import'!G10="","",'Belt Efficiency Import'!G10)</f>
        <v>207423.42032967031</v>
      </c>
      <c r="I14" s="62" t="str">
        <f t="shared" si="2"/>
        <v/>
      </c>
      <c r="J14" s="77"/>
      <c r="K14" s="77"/>
      <c r="L14" s="77"/>
      <c r="M14" s="77"/>
      <c r="N14" s="77"/>
      <c r="O14" s="77"/>
      <c r="P14" s="77"/>
      <c r="Q14" s="77"/>
      <c r="R14" s="77"/>
      <c r="S14" s="77"/>
      <c r="T14" s="77"/>
    </row>
    <row r="15" spans="1:50" ht="15" customHeight="1" x14ac:dyDescent="0.2">
      <c r="A15" s="164" t="str">
        <f>IF('Belt Efficiency Import'!C11="","",'Belt Efficiency Import'!C11)</f>
        <v/>
      </c>
      <c r="B15" s="166" t="str">
        <f>IF('Belt Efficiency Import'!D11="","",'Belt Efficiency Import'!D11)</f>
        <v/>
      </c>
      <c r="C15" s="139" t="str">
        <f>IF('Belt Efficiency Import'!E11="","",'Belt Efficiency Import'!E11)</f>
        <v/>
      </c>
      <c r="D15" s="139" t="str">
        <f t="shared" si="0"/>
        <v/>
      </c>
      <c r="E15" s="137"/>
      <c r="F15" s="162" t="str">
        <f>IF('Belt Efficiency Import'!F11="","",'Belt Efficiency Import'!F11)</f>
        <v/>
      </c>
      <c r="G15" s="135" t="str">
        <f t="shared" si="1"/>
        <v/>
      </c>
      <c r="H15" s="160" t="str">
        <f>IF('Belt Efficiency Import'!G11="","",'Belt Efficiency Import'!G11)</f>
        <v/>
      </c>
      <c r="I15" s="62" t="str">
        <f t="shared" si="2"/>
        <v>&lt;-- Hide</v>
      </c>
      <c r="J15" s="77"/>
      <c r="K15" s="77"/>
      <c r="L15" s="77"/>
      <c r="M15" s="77"/>
      <c r="N15" s="77"/>
      <c r="O15" s="77"/>
      <c r="P15" s="77"/>
      <c r="Q15" s="77"/>
      <c r="R15" s="77"/>
      <c r="S15" s="77"/>
      <c r="T15" s="77"/>
    </row>
    <row r="16" spans="1:50" ht="15" customHeight="1" x14ac:dyDescent="0.2">
      <c r="A16" s="163" t="str">
        <f>IF('Belt Efficiency Import'!C12="","",'Belt Efficiency Import'!C12)</f>
        <v/>
      </c>
      <c r="B16" s="165" t="str">
        <f>IF('Belt Efficiency Import'!D12="","",'Belt Efficiency Import'!D12)</f>
        <v/>
      </c>
      <c r="C16" s="138" t="str">
        <f>IF('Belt Efficiency Import'!E12="","",'Belt Efficiency Import'!E12)</f>
        <v/>
      </c>
      <c r="D16" s="138" t="str">
        <f t="shared" si="0"/>
        <v/>
      </c>
      <c r="E16" s="134"/>
      <c r="F16" s="161" t="str">
        <f>IF('Belt Efficiency Import'!F12="","",'Belt Efficiency Import'!F12)</f>
        <v/>
      </c>
      <c r="G16" s="133" t="str">
        <f t="shared" si="1"/>
        <v/>
      </c>
      <c r="H16" s="159" t="str">
        <f>IF('Belt Efficiency Import'!G12="","",'Belt Efficiency Import'!G12)</f>
        <v/>
      </c>
      <c r="I16" s="62" t="str">
        <f t="shared" si="2"/>
        <v>&lt;-- Hide</v>
      </c>
      <c r="J16" s="77"/>
      <c r="K16" s="77"/>
      <c r="L16" s="77"/>
      <c r="M16" s="77"/>
      <c r="N16" s="77"/>
      <c r="O16" s="77"/>
      <c r="P16" s="77"/>
      <c r="Q16" s="77"/>
      <c r="R16" s="77"/>
      <c r="S16" s="77"/>
      <c r="T16" s="77"/>
    </row>
    <row r="17" spans="1:20" ht="15" customHeight="1" x14ac:dyDescent="0.2">
      <c r="A17" s="164" t="str">
        <f>IF('Belt Efficiency Import'!C13="","",'Belt Efficiency Import'!C13)</f>
        <v/>
      </c>
      <c r="B17" s="166" t="str">
        <f>IF('Belt Efficiency Import'!D13="","",'Belt Efficiency Import'!D13)</f>
        <v/>
      </c>
      <c r="C17" s="139" t="str">
        <f>IF('Belt Efficiency Import'!E13="","",'Belt Efficiency Import'!E13)</f>
        <v/>
      </c>
      <c r="D17" s="139" t="str">
        <f t="shared" si="0"/>
        <v/>
      </c>
      <c r="E17" s="137"/>
      <c r="F17" s="162" t="str">
        <f>IF('Belt Efficiency Import'!F13="","",'Belt Efficiency Import'!F13)</f>
        <v/>
      </c>
      <c r="G17" s="135" t="str">
        <f t="shared" si="1"/>
        <v/>
      </c>
      <c r="H17" s="160" t="str">
        <f>IF('Belt Efficiency Import'!G13="","",'Belt Efficiency Import'!G13)</f>
        <v/>
      </c>
      <c r="I17" s="62" t="str">
        <f t="shared" si="2"/>
        <v>&lt;-- Hide</v>
      </c>
      <c r="J17" s="77"/>
      <c r="K17" s="77"/>
      <c r="L17" s="77"/>
      <c r="M17" s="77"/>
      <c r="N17" s="77"/>
      <c r="O17" s="77"/>
      <c r="P17" s="77"/>
      <c r="Q17" s="77"/>
      <c r="R17" s="77"/>
      <c r="S17" s="77"/>
      <c r="T17" s="77"/>
    </row>
    <row r="18" spans="1:20" s="77" customFormat="1" ht="15" customHeight="1" x14ac:dyDescent="0.2">
      <c r="A18" s="163" t="str">
        <f>IF('Belt Efficiency Import'!C14="","",'Belt Efficiency Import'!C14)</f>
        <v/>
      </c>
      <c r="B18" s="165" t="str">
        <f>IF('Belt Efficiency Import'!D14="","",'Belt Efficiency Import'!D14)</f>
        <v/>
      </c>
      <c r="C18" s="138" t="str">
        <f>IF('Belt Efficiency Import'!E14="","",'Belt Efficiency Import'!E14)</f>
        <v/>
      </c>
      <c r="D18" s="138" t="str">
        <f t="shared" si="0"/>
        <v/>
      </c>
      <c r="E18" s="134"/>
      <c r="F18" s="161" t="str">
        <f>IF('Belt Efficiency Import'!F14="","",'Belt Efficiency Import'!F14)</f>
        <v/>
      </c>
      <c r="G18" s="133" t="str">
        <f t="shared" si="1"/>
        <v/>
      </c>
      <c r="H18" s="159" t="str">
        <f>IF('Belt Efficiency Import'!G14="","",'Belt Efficiency Import'!G14)</f>
        <v/>
      </c>
      <c r="I18" s="62" t="str">
        <f t="shared" si="2"/>
        <v>&lt;-- Hide</v>
      </c>
    </row>
    <row r="19" spans="1:20" s="77" customFormat="1" ht="15" customHeight="1" x14ac:dyDescent="0.2">
      <c r="A19" s="164" t="str">
        <f>IF('Belt Efficiency Import'!C15="","",'Belt Efficiency Import'!C15)</f>
        <v/>
      </c>
      <c r="B19" s="166" t="str">
        <f>IF('Belt Efficiency Import'!D15="","",'Belt Efficiency Import'!D15)</f>
        <v/>
      </c>
      <c r="C19" s="139" t="str">
        <f>IF('Belt Efficiency Import'!E15="","",'Belt Efficiency Import'!E15)</f>
        <v/>
      </c>
      <c r="D19" s="139" t="str">
        <f t="shared" si="0"/>
        <v/>
      </c>
      <c r="E19" s="137"/>
      <c r="F19" s="162" t="str">
        <f>IF('Belt Efficiency Import'!F15="","",'Belt Efficiency Import'!F15)</f>
        <v/>
      </c>
      <c r="G19" s="135" t="str">
        <f t="shared" si="1"/>
        <v/>
      </c>
      <c r="H19" s="160" t="str">
        <f>IF('Belt Efficiency Import'!G15="","",'Belt Efficiency Import'!G15)</f>
        <v/>
      </c>
      <c r="I19" s="62" t="str">
        <f t="shared" si="2"/>
        <v>&lt;-- Hide</v>
      </c>
    </row>
    <row r="20" spans="1:20" s="77" customFormat="1" ht="15" customHeight="1" x14ac:dyDescent="0.2">
      <c r="A20" s="163" t="str">
        <f>IF('Belt Efficiency Import'!C16="","",'Belt Efficiency Import'!C16)</f>
        <v/>
      </c>
      <c r="B20" s="165" t="str">
        <f>IF('Belt Efficiency Import'!D16="","",'Belt Efficiency Import'!D16)</f>
        <v/>
      </c>
      <c r="C20" s="138" t="str">
        <f>IF('Belt Efficiency Import'!E16="","",'Belt Efficiency Import'!E16)</f>
        <v/>
      </c>
      <c r="D20" s="138" t="str">
        <f t="shared" si="0"/>
        <v/>
      </c>
      <c r="E20" s="134"/>
      <c r="F20" s="161" t="str">
        <f>IF('Belt Efficiency Import'!F16="","",'Belt Efficiency Import'!F16)</f>
        <v/>
      </c>
      <c r="G20" s="133" t="str">
        <f t="shared" si="1"/>
        <v/>
      </c>
      <c r="H20" s="159" t="str">
        <f>IF('Belt Efficiency Import'!G16="","",'Belt Efficiency Import'!G16)</f>
        <v/>
      </c>
      <c r="I20" s="62" t="str">
        <f t="shared" si="2"/>
        <v>&lt;-- Hide</v>
      </c>
    </row>
    <row r="21" spans="1:20" s="77" customFormat="1" ht="15" customHeight="1" x14ac:dyDescent="0.2">
      <c r="A21" s="164" t="str">
        <f>IF('Belt Efficiency Import'!C17="","",'Belt Efficiency Import'!C17)</f>
        <v/>
      </c>
      <c r="B21" s="166" t="str">
        <f>IF('Belt Efficiency Import'!D17="","",'Belt Efficiency Import'!D17)</f>
        <v/>
      </c>
      <c r="C21" s="139" t="str">
        <f>IF('Belt Efficiency Import'!E17="","",'Belt Efficiency Import'!E17)</f>
        <v/>
      </c>
      <c r="D21" s="139" t="str">
        <f t="shared" si="0"/>
        <v/>
      </c>
      <c r="E21" s="137"/>
      <c r="F21" s="162" t="str">
        <f>IF('Belt Efficiency Import'!F17="","",'Belt Efficiency Import'!F17)</f>
        <v/>
      </c>
      <c r="G21" s="135" t="str">
        <f t="shared" si="1"/>
        <v/>
      </c>
      <c r="H21" s="160" t="str">
        <f>IF('Belt Efficiency Import'!G17="","",'Belt Efficiency Import'!G17)</f>
        <v/>
      </c>
      <c r="I21" s="62" t="str">
        <f t="shared" si="2"/>
        <v>&lt;-- Hide</v>
      </c>
    </row>
    <row r="22" spans="1:20" s="77" customFormat="1" ht="15" customHeight="1" x14ac:dyDescent="0.2">
      <c r="A22" s="163" t="str">
        <f>IF('Belt Efficiency Import'!C18="","",'Belt Efficiency Import'!C18)</f>
        <v/>
      </c>
      <c r="B22" s="165" t="str">
        <f>IF('Belt Efficiency Import'!D18="","",'Belt Efficiency Import'!D18)</f>
        <v/>
      </c>
      <c r="C22" s="138" t="str">
        <f>IF('Belt Efficiency Import'!E18="","",'Belt Efficiency Import'!E18)</f>
        <v/>
      </c>
      <c r="D22" s="138" t="str">
        <f t="shared" si="0"/>
        <v/>
      </c>
      <c r="E22" s="134"/>
      <c r="F22" s="161" t="str">
        <f>IF('Belt Efficiency Import'!F18="","",'Belt Efficiency Import'!F18)</f>
        <v/>
      </c>
      <c r="G22" s="133" t="str">
        <f t="shared" si="1"/>
        <v/>
      </c>
      <c r="H22" s="159" t="str">
        <f>IF('Belt Efficiency Import'!G18="","",'Belt Efficiency Import'!G18)</f>
        <v/>
      </c>
      <c r="I22" s="62" t="str">
        <f t="shared" si="2"/>
        <v>&lt;-- Hide</v>
      </c>
    </row>
    <row r="23" spans="1:20" s="77" customFormat="1" ht="15" customHeight="1" x14ac:dyDescent="0.2">
      <c r="A23" s="164" t="str">
        <f>IF('Belt Efficiency Import'!C19="","",'Belt Efficiency Import'!C19)</f>
        <v/>
      </c>
      <c r="B23" s="166" t="str">
        <f>IF('Belt Efficiency Import'!D19="","",'Belt Efficiency Import'!D19)</f>
        <v/>
      </c>
      <c r="C23" s="139" t="str">
        <f>IF('Belt Efficiency Import'!E19="","",'Belt Efficiency Import'!E19)</f>
        <v/>
      </c>
      <c r="D23" s="139" t="str">
        <f t="shared" si="0"/>
        <v/>
      </c>
      <c r="E23" s="137"/>
      <c r="F23" s="162" t="str">
        <f>IF('Belt Efficiency Import'!F19="","",'Belt Efficiency Import'!F19)</f>
        <v/>
      </c>
      <c r="G23" s="135" t="str">
        <f t="shared" si="1"/>
        <v/>
      </c>
      <c r="H23" s="160" t="str">
        <f>IF('Belt Efficiency Import'!G19="","",'Belt Efficiency Import'!G19)</f>
        <v/>
      </c>
      <c r="I23" s="62" t="str">
        <f t="shared" si="2"/>
        <v>&lt;-- Hide</v>
      </c>
    </row>
    <row r="24" spans="1:20" s="77" customFormat="1" ht="15" customHeight="1" x14ac:dyDescent="0.2">
      <c r="A24" s="163" t="str">
        <f>IF('Belt Efficiency Import'!C20="","",'Belt Efficiency Import'!C20)</f>
        <v/>
      </c>
      <c r="B24" s="165" t="str">
        <f>IF('Belt Efficiency Import'!D20="","",'Belt Efficiency Import'!D20)</f>
        <v/>
      </c>
      <c r="C24" s="138" t="str">
        <f>IF('Belt Efficiency Import'!E20="","",'Belt Efficiency Import'!E20)</f>
        <v/>
      </c>
      <c r="D24" s="138" t="str">
        <f t="shared" si="0"/>
        <v/>
      </c>
      <c r="E24" s="134"/>
      <c r="F24" s="161" t="str">
        <f>IF('Belt Efficiency Import'!F20="","",'Belt Efficiency Import'!F20)</f>
        <v/>
      </c>
      <c r="G24" s="133" t="str">
        <f t="shared" si="1"/>
        <v/>
      </c>
      <c r="H24" s="159" t="str">
        <f>IF('Belt Efficiency Import'!G20="","",'Belt Efficiency Import'!G20)</f>
        <v/>
      </c>
      <c r="I24" s="62" t="str">
        <f t="shared" si="2"/>
        <v>&lt;-- Hide</v>
      </c>
    </row>
    <row r="25" spans="1:20" s="77" customFormat="1" ht="15" customHeight="1" x14ac:dyDescent="0.2">
      <c r="A25" s="164" t="str">
        <f>IF('Belt Efficiency Import'!C21="","",'Belt Efficiency Import'!C21)</f>
        <v/>
      </c>
      <c r="B25" s="166" t="str">
        <f>IF('Belt Efficiency Import'!D21="","",'Belt Efficiency Import'!D21)</f>
        <v/>
      </c>
      <c r="C25" s="139" t="str">
        <f>IF('Belt Efficiency Import'!E21="","",'Belt Efficiency Import'!E21)</f>
        <v/>
      </c>
      <c r="D25" s="139" t="str">
        <f t="shared" si="0"/>
        <v/>
      </c>
      <c r="E25" s="137"/>
      <c r="F25" s="162" t="str">
        <f>IF('Belt Efficiency Import'!F21="","",'Belt Efficiency Import'!F21)</f>
        <v/>
      </c>
      <c r="G25" s="135" t="str">
        <f t="shared" si="1"/>
        <v/>
      </c>
      <c r="H25" s="160" t="str">
        <f>IF('Belt Efficiency Import'!G21="","",'Belt Efficiency Import'!G21)</f>
        <v/>
      </c>
      <c r="I25" s="62" t="str">
        <f t="shared" si="2"/>
        <v>&lt;-- Hide</v>
      </c>
    </row>
    <row r="26" spans="1:20" s="77" customFormat="1" ht="15" customHeight="1" x14ac:dyDescent="0.2">
      <c r="A26" s="163" t="str">
        <f>IF('Belt Efficiency Import'!C22="","",'Belt Efficiency Import'!C22)</f>
        <v/>
      </c>
      <c r="B26" s="165" t="str">
        <f>IF('Belt Efficiency Import'!D22="","",'Belt Efficiency Import'!D22)</f>
        <v/>
      </c>
      <c r="C26" s="138" t="str">
        <f>IF('Belt Efficiency Import'!E22="","",'Belt Efficiency Import'!E22)</f>
        <v/>
      </c>
      <c r="D26" s="138" t="str">
        <f t="shared" si="0"/>
        <v/>
      </c>
      <c r="E26" s="134"/>
      <c r="F26" s="161" t="str">
        <f>IF('Belt Efficiency Import'!F22="","",'Belt Efficiency Import'!F22)</f>
        <v/>
      </c>
      <c r="G26" s="133" t="str">
        <f t="shared" si="1"/>
        <v/>
      </c>
      <c r="H26" s="159" t="str">
        <f>IF('Belt Efficiency Import'!G22="","",'Belt Efficiency Import'!G22)</f>
        <v/>
      </c>
      <c r="I26" s="62" t="str">
        <f t="shared" si="2"/>
        <v>&lt;-- Hide</v>
      </c>
    </row>
    <row r="27" spans="1:20" s="77" customFormat="1" ht="15" customHeight="1" x14ac:dyDescent="0.2">
      <c r="A27" s="164" t="str">
        <f>IF('Belt Efficiency Import'!C23="","",'Belt Efficiency Import'!C23)</f>
        <v/>
      </c>
      <c r="B27" s="166" t="str">
        <f>IF('Belt Efficiency Import'!D23="","",'Belt Efficiency Import'!D23)</f>
        <v/>
      </c>
      <c r="C27" s="139" t="str">
        <f>IF('Belt Efficiency Import'!E23="","",'Belt Efficiency Import'!E23)</f>
        <v/>
      </c>
      <c r="D27" s="139" t="str">
        <f t="shared" si="0"/>
        <v/>
      </c>
      <c r="E27" s="137"/>
      <c r="F27" s="162" t="str">
        <f>IF('Belt Efficiency Import'!F23="","",'Belt Efficiency Import'!F23)</f>
        <v/>
      </c>
      <c r="G27" s="135" t="str">
        <f t="shared" si="1"/>
        <v/>
      </c>
      <c r="H27" s="160" t="str">
        <f>IF('Belt Efficiency Import'!G23="","",'Belt Efficiency Import'!G23)</f>
        <v/>
      </c>
      <c r="I27" s="62" t="str">
        <f t="shared" si="2"/>
        <v>&lt;-- Hide</v>
      </c>
    </row>
    <row r="28" spans="1:20" s="77" customFormat="1" ht="15" customHeight="1" x14ac:dyDescent="0.2">
      <c r="A28" s="163" t="str">
        <f>IF('Belt Efficiency Import'!C24="","",'Belt Efficiency Import'!C24)</f>
        <v/>
      </c>
      <c r="B28" s="165" t="str">
        <f>IF('Belt Efficiency Import'!D24="","",'Belt Efficiency Import'!D24)</f>
        <v/>
      </c>
      <c r="C28" s="138" t="str">
        <f>IF('Belt Efficiency Import'!E24="","",'Belt Efficiency Import'!E24)</f>
        <v/>
      </c>
      <c r="D28" s="138" t="str">
        <f t="shared" si="0"/>
        <v/>
      </c>
      <c r="E28" s="134"/>
      <c r="F28" s="161" t="str">
        <f>IF('Belt Efficiency Import'!F24="","",'Belt Efficiency Import'!F24)</f>
        <v/>
      </c>
      <c r="G28" s="133" t="str">
        <f t="shared" si="1"/>
        <v/>
      </c>
      <c r="H28" s="159" t="str">
        <f>IF('Belt Efficiency Import'!G24="","",'Belt Efficiency Import'!G24)</f>
        <v/>
      </c>
      <c r="I28" s="62" t="str">
        <f t="shared" si="2"/>
        <v>&lt;-- Hide</v>
      </c>
    </row>
    <row r="29" spans="1:20" s="77" customFormat="1" ht="15" customHeight="1" x14ac:dyDescent="0.2">
      <c r="A29" s="164" t="str">
        <f>IF('Belt Efficiency Import'!C25="","",'Belt Efficiency Import'!C25)</f>
        <v/>
      </c>
      <c r="B29" s="166" t="str">
        <f>IF('Belt Efficiency Import'!D25="","",'Belt Efficiency Import'!D25)</f>
        <v/>
      </c>
      <c r="C29" s="139" t="str">
        <f>IF('Belt Efficiency Import'!E25="","",'Belt Efficiency Import'!E25)</f>
        <v/>
      </c>
      <c r="D29" s="139" t="str">
        <f t="shared" si="0"/>
        <v/>
      </c>
      <c r="E29" s="137"/>
      <c r="F29" s="162" t="str">
        <f>IF('Belt Efficiency Import'!F25="","",'Belt Efficiency Import'!F25)</f>
        <v/>
      </c>
      <c r="G29" s="135" t="str">
        <f t="shared" si="1"/>
        <v/>
      </c>
      <c r="H29" s="160" t="str">
        <f>IF('Belt Efficiency Import'!G25="","",'Belt Efficiency Import'!G25)</f>
        <v/>
      </c>
      <c r="I29" s="62" t="str">
        <f t="shared" si="2"/>
        <v>&lt;-- Hide</v>
      </c>
    </row>
    <row r="30" spans="1:20" s="77" customFormat="1" ht="15" customHeight="1" x14ac:dyDescent="0.2">
      <c r="A30" s="163" t="str">
        <f>IF('Belt Efficiency Import'!C26="","",'Belt Efficiency Import'!C26)</f>
        <v/>
      </c>
      <c r="B30" s="165" t="str">
        <f>IF('Belt Efficiency Import'!D26="","",'Belt Efficiency Import'!D26)</f>
        <v/>
      </c>
      <c r="C30" s="138" t="str">
        <f>IF('Belt Efficiency Import'!E26="","",'Belt Efficiency Import'!E26)</f>
        <v/>
      </c>
      <c r="D30" s="138" t="str">
        <f t="shared" si="0"/>
        <v/>
      </c>
      <c r="E30" s="134"/>
      <c r="F30" s="161" t="str">
        <f>IF('Belt Efficiency Import'!F26="","",'Belt Efficiency Import'!F26)</f>
        <v/>
      </c>
      <c r="G30" s="133" t="str">
        <f t="shared" si="1"/>
        <v/>
      </c>
      <c r="H30" s="159" t="str">
        <f>IF('Belt Efficiency Import'!G26="","",'Belt Efficiency Import'!G26)</f>
        <v/>
      </c>
      <c r="I30" s="62" t="str">
        <f t="shared" si="2"/>
        <v>&lt;-- Hide</v>
      </c>
    </row>
    <row r="31" spans="1:20" s="77" customFormat="1" ht="15" customHeight="1" x14ac:dyDescent="0.2">
      <c r="A31" s="164" t="str">
        <f>IF('Belt Efficiency Import'!C27="","",'Belt Efficiency Import'!C27)</f>
        <v/>
      </c>
      <c r="B31" s="166" t="str">
        <f>IF('Belt Efficiency Import'!D27="","",'Belt Efficiency Import'!D27)</f>
        <v/>
      </c>
      <c r="C31" s="139" t="str">
        <f>IF('Belt Efficiency Import'!E27="","",'Belt Efficiency Import'!E27)</f>
        <v/>
      </c>
      <c r="D31" s="139" t="str">
        <f t="shared" si="0"/>
        <v/>
      </c>
      <c r="E31" s="137"/>
      <c r="F31" s="162" t="str">
        <f>IF('Belt Efficiency Import'!F27="","",'Belt Efficiency Import'!F27)</f>
        <v/>
      </c>
      <c r="G31" s="135" t="str">
        <f t="shared" si="1"/>
        <v/>
      </c>
      <c r="H31" s="160" t="str">
        <f>IF('Belt Efficiency Import'!G27="","",'Belt Efficiency Import'!G27)</f>
        <v/>
      </c>
      <c r="I31" s="62" t="str">
        <f t="shared" si="2"/>
        <v>&lt;-- Hide</v>
      </c>
    </row>
    <row r="32" spans="1:20" s="77" customFormat="1" ht="15" customHeight="1" x14ac:dyDescent="0.2">
      <c r="A32" s="163" t="str">
        <f>IF('Belt Efficiency Import'!C28="","",'Belt Efficiency Import'!C28)</f>
        <v/>
      </c>
      <c r="B32" s="165" t="str">
        <f>IF('Belt Efficiency Import'!D28="","",'Belt Efficiency Import'!D28)</f>
        <v/>
      </c>
      <c r="C32" s="138" t="str">
        <f>IF('Belt Efficiency Import'!E28="","",'Belt Efficiency Import'!E28)</f>
        <v/>
      </c>
      <c r="D32" s="138" t="str">
        <f t="shared" si="0"/>
        <v/>
      </c>
      <c r="E32" s="134"/>
      <c r="F32" s="161" t="str">
        <f>IF('Belt Efficiency Import'!F28="","",'Belt Efficiency Import'!F28)</f>
        <v/>
      </c>
      <c r="G32" s="133" t="str">
        <f t="shared" si="1"/>
        <v/>
      </c>
      <c r="H32" s="159" t="str">
        <f>IF('Belt Efficiency Import'!G28="","",'Belt Efficiency Import'!G28)</f>
        <v/>
      </c>
      <c r="I32" s="62" t="str">
        <f t="shared" si="2"/>
        <v>&lt;-- Hide</v>
      </c>
    </row>
    <row r="33" spans="1:20" s="77" customFormat="1" ht="15" customHeight="1" x14ac:dyDescent="0.2">
      <c r="A33" s="164" t="str">
        <f>IF('Belt Efficiency Import'!C29="","",'Belt Efficiency Import'!C29)</f>
        <v/>
      </c>
      <c r="B33" s="166" t="str">
        <f>IF('Belt Efficiency Import'!D29="","",'Belt Efficiency Import'!D29)</f>
        <v/>
      </c>
      <c r="C33" s="139" t="str">
        <f>IF('Belt Efficiency Import'!E29="","",'Belt Efficiency Import'!E29)</f>
        <v/>
      </c>
      <c r="D33" s="139" t="str">
        <f t="shared" si="0"/>
        <v/>
      </c>
      <c r="E33" s="137"/>
      <c r="F33" s="162" t="str">
        <f>IF('Belt Efficiency Import'!F29="","",'Belt Efficiency Import'!F29)</f>
        <v/>
      </c>
      <c r="G33" s="135" t="str">
        <f t="shared" si="1"/>
        <v/>
      </c>
      <c r="H33" s="160" t="str">
        <f>IF('Belt Efficiency Import'!G29="","",'Belt Efficiency Import'!G29)</f>
        <v/>
      </c>
      <c r="I33" s="62" t="str">
        <f t="shared" si="2"/>
        <v>&lt;-- Hide</v>
      </c>
    </row>
    <row r="34" spans="1:20" s="77" customFormat="1" ht="15" customHeight="1" x14ac:dyDescent="0.2">
      <c r="A34" s="163" t="str">
        <f>IF('Belt Efficiency Import'!C30="","",'Belt Efficiency Import'!C30)</f>
        <v/>
      </c>
      <c r="B34" s="165" t="str">
        <f>IF('Belt Efficiency Import'!D30="","",'Belt Efficiency Import'!D30)</f>
        <v/>
      </c>
      <c r="C34" s="138" t="str">
        <f>IF('Belt Efficiency Import'!E30="","",'Belt Efficiency Import'!E30)</f>
        <v/>
      </c>
      <c r="D34" s="138" t="str">
        <f t="shared" si="0"/>
        <v/>
      </c>
      <c r="E34" s="134"/>
      <c r="F34" s="161" t="str">
        <f>IF('Belt Efficiency Import'!F30="","",'Belt Efficiency Import'!F30)</f>
        <v/>
      </c>
      <c r="G34" s="133" t="str">
        <f t="shared" si="1"/>
        <v/>
      </c>
      <c r="H34" s="159" t="str">
        <f>IF('Belt Efficiency Import'!G30="","",'Belt Efficiency Import'!G30)</f>
        <v/>
      </c>
      <c r="I34" s="62" t="str">
        <f t="shared" si="2"/>
        <v>&lt;-- Hide</v>
      </c>
    </row>
    <row r="35" spans="1:20" s="77" customFormat="1" ht="15" customHeight="1" x14ac:dyDescent="0.2">
      <c r="A35" s="164" t="str">
        <f>IF('Belt Efficiency Import'!C31="","",'Belt Efficiency Import'!C31)</f>
        <v/>
      </c>
      <c r="B35" s="166" t="str">
        <f>IF('Belt Efficiency Import'!D31="","",'Belt Efficiency Import'!D31)</f>
        <v/>
      </c>
      <c r="C35" s="139" t="str">
        <f>IF('Belt Efficiency Import'!E31="","",'Belt Efficiency Import'!E31)</f>
        <v/>
      </c>
      <c r="D35" s="139" t="str">
        <f t="shared" si="0"/>
        <v/>
      </c>
      <c r="E35" s="137"/>
      <c r="F35" s="162" t="str">
        <f>IF('Belt Efficiency Import'!F31="","",'Belt Efficiency Import'!F31)</f>
        <v/>
      </c>
      <c r="G35" s="135" t="str">
        <f t="shared" si="1"/>
        <v/>
      </c>
      <c r="H35" s="160" t="str">
        <f>IF('Belt Efficiency Import'!G31="","",'Belt Efficiency Import'!G31)</f>
        <v/>
      </c>
      <c r="I35" s="62" t="str">
        <f t="shared" si="2"/>
        <v>&lt;-- Hide</v>
      </c>
    </row>
    <row r="36" spans="1:20" s="77" customFormat="1" ht="15" customHeight="1" x14ac:dyDescent="0.2">
      <c r="A36" s="163" t="str">
        <f>IF('Belt Efficiency Import'!C32="","",'Belt Efficiency Import'!C32)</f>
        <v/>
      </c>
      <c r="B36" s="165" t="str">
        <f>IF('Belt Efficiency Import'!D32="","",'Belt Efficiency Import'!D32)</f>
        <v/>
      </c>
      <c r="C36" s="138" t="str">
        <f>IF('Belt Efficiency Import'!E32="","",'Belt Efficiency Import'!E32)</f>
        <v/>
      </c>
      <c r="D36" s="138" t="str">
        <f t="shared" si="0"/>
        <v/>
      </c>
      <c r="E36" s="134"/>
      <c r="F36" s="161" t="str">
        <f>IF('Belt Efficiency Import'!F32="","",'Belt Efficiency Import'!F32)</f>
        <v/>
      </c>
      <c r="G36" s="133" t="str">
        <f t="shared" si="1"/>
        <v/>
      </c>
      <c r="H36" s="159" t="str">
        <f>IF('Belt Efficiency Import'!G32="","",'Belt Efficiency Import'!G32)</f>
        <v/>
      </c>
      <c r="I36" s="62" t="str">
        <f t="shared" si="2"/>
        <v>&lt;-- Hide</v>
      </c>
    </row>
    <row r="37" spans="1:20" s="77" customFormat="1" ht="15" customHeight="1" x14ac:dyDescent="0.2">
      <c r="A37" s="164" t="str">
        <f>IF('Belt Efficiency Import'!C33="","",'Belt Efficiency Import'!C33)</f>
        <v/>
      </c>
      <c r="B37" s="166" t="str">
        <f>IF('Belt Efficiency Import'!D33="","",'Belt Efficiency Import'!D33)</f>
        <v/>
      </c>
      <c r="C37" s="139" t="str">
        <f>IF('Belt Efficiency Import'!E33="","",'Belt Efficiency Import'!E33)</f>
        <v/>
      </c>
      <c r="D37" s="139" t="str">
        <f t="shared" si="0"/>
        <v/>
      </c>
      <c r="E37" s="137"/>
      <c r="F37" s="162" t="str">
        <f>IF('Belt Efficiency Import'!F33="","",'Belt Efficiency Import'!F33)</f>
        <v/>
      </c>
      <c r="G37" s="135" t="str">
        <f t="shared" si="1"/>
        <v/>
      </c>
      <c r="H37" s="160" t="str">
        <f>IF('Belt Efficiency Import'!G33="","",'Belt Efficiency Import'!G33)</f>
        <v/>
      </c>
      <c r="I37" s="62" t="str">
        <f t="shared" si="2"/>
        <v>&lt;-- Hide</v>
      </c>
    </row>
    <row r="38" spans="1:20" ht="15" customHeight="1" x14ac:dyDescent="0.2">
      <c r="A38" s="163" t="str">
        <f>IF('Belt Efficiency Import'!C34="","",'Belt Efficiency Import'!C34)</f>
        <v/>
      </c>
      <c r="B38" s="165" t="str">
        <f>IF('Belt Efficiency Import'!D34="","",'Belt Efficiency Import'!D34)</f>
        <v/>
      </c>
      <c r="C38" s="138" t="str">
        <f>IF('Belt Efficiency Import'!E34="","",'Belt Efficiency Import'!E34)</f>
        <v/>
      </c>
      <c r="D38" s="138" t="str">
        <f t="shared" si="0"/>
        <v/>
      </c>
      <c r="E38" s="134"/>
      <c r="F38" s="161" t="str">
        <f>IF('Belt Efficiency Import'!F34="","",'Belt Efficiency Import'!F34)</f>
        <v/>
      </c>
      <c r="G38" s="133" t="str">
        <f t="shared" si="1"/>
        <v/>
      </c>
      <c r="H38" s="159" t="str">
        <f>IF('Belt Efficiency Import'!G34="","",'Belt Efficiency Import'!G34)</f>
        <v/>
      </c>
      <c r="I38" s="62" t="str">
        <f t="shared" si="2"/>
        <v>&lt;-- Hide</v>
      </c>
      <c r="J38" s="77"/>
      <c r="K38" s="77"/>
      <c r="L38" s="77"/>
      <c r="M38" s="77"/>
      <c r="N38" s="77"/>
      <c r="O38" s="77"/>
      <c r="P38" s="77"/>
      <c r="Q38" s="77"/>
      <c r="R38" s="77"/>
      <c r="S38" s="77"/>
      <c r="T38" s="77"/>
    </row>
    <row r="39" spans="1:20" ht="15" customHeight="1" x14ac:dyDescent="0.2">
      <c r="A39" s="164" t="str">
        <f>IF('Belt Efficiency Import'!C35="","",'Belt Efficiency Import'!C35)</f>
        <v/>
      </c>
      <c r="B39" s="166" t="str">
        <f>IF('Belt Efficiency Import'!D35="","",'Belt Efficiency Import'!D35)</f>
        <v/>
      </c>
      <c r="C39" s="139" t="str">
        <f>IF('Belt Efficiency Import'!E35="","",'Belt Efficiency Import'!E35)</f>
        <v/>
      </c>
      <c r="D39" s="139" t="str">
        <f t="shared" si="0"/>
        <v/>
      </c>
      <c r="E39" s="137"/>
      <c r="F39" s="162" t="str">
        <f>IF('Belt Efficiency Import'!F35="","",'Belt Efficiency Import'!F35)</f>
        <v/>
      </c>
      <c r="G39" s="135" t="str">
        <f t="shared" si="1"/>
        <v/>
      </c>
      <c r="H39" s="160" t="str">
        <f>IF('Belt Efficiency Import'!G35="","",'Belt Efficiency Import'!G35)</f>
        <v/>
      </c>
      <c r="I39" s="62" t="str">
        <f t="shared" si="2"/>
        <v>&lt;-- Hide</v>
      </c>
      <c r="J39" s="77"/>
      <c r="K39" s="77"/>
      <c r="L39" s="77"/>
      <c r="M39" s="77"/>
      <c r="N39" s="77"/>
      <c r="O39" s="77"/>
      <c r="P39" s="77"/>
      <c r="Q39" s="77"/>
      <c r="R39" s="77"/>
      <c r="S39" s="77"/>
      <c r="T39" s="77"/>
    </row>
    <row r="40" spans="1:20" ht="15" customHeight="1" x14ac:dyDescent="0.2">
      <c r="A40" s="163" t="str">
        <f>IF('Belt Efficiency Import'!C36="","",'Belt Efficiency Import'!C36)</f>
        <v/>
      </c>
      <c r="B40" s="165" t="str">
        <f>IF('Belt Efficiency Import'!D36="","",'Belt Efficiency Import'!D36)</f>
        <v/>
      </c>
      <c r="C40" s="138" t="str">
        <f>IF('Belt Efficiency Import'!E36="","",'Belt Efficiency Import'!E36)</f>
        <v/>
      </c>
      <c r="D40" s="138" t="str">
        <f t="shared" si="0"/>
        <v/>
      </c>
      <c r="E40" s="134"/>
      <c r="F40" s="161" t="str">
        <f>IF('Belt Efficiency Import'!F36="","",'Belt Efficiency Import'!F36)</f>
        <v/>
      </c>
      <c r="G40" s="133" t="str">
        <f t="shared" si="1"/>
        <v/>
      </c>
      <c r="H40" s="159" t="str">
        <f>IF('Belt Efficiency Import'!G36="","",'Belt Efficiency Import'!G36)</f>
        <v/>
      </c>
      <c r="I40" s="62" t="str">
        <f t="shared" si="2"/>
        <v>&lt;-- Hide</v>
      </c>
      <c r="J40" s="77"/>
      <c r="K40" s="77"/>
      <c r="L40" s="77"/>
      <c r="M40" s="77"/>
      <c r="N40" s="77"/>
      <c r="O40" s="77"/>
      <c r="P40" s="77"/>
      <c r="Q40" s="77"/>
      <c r="R40" s="77"/>
      <c r="S40" s="77"/>
      <c r="T40" s="77"/>
    </row>
    <row r="41" spans="1:20" ht="15" customHeight="1" x14ac:dyDescent="0.2">
      <c r="A41" s="164" t="str">
        <f>IF('Belt Efficiency Import'!C37="","",'Belt Efficiency Import'!C37)</f>
        <v/>
      </c>
      <c r="B41" s="166" t="str">
        <f>IF('Belt Efficiency Import'!D37="","",'Belt Efficiency Import'!D37)</f>
        <v/>
      </c>
      <c r="C41" s="139" t="str">
        <f>IF('Belt Efficiency Import'!E37="","",'Belt Efficiency Import'!E37)</f>
        <v/>
      </c>
      <c r="D41" s="139" t="str">
        <f t="shared" si="0"/>
        <v/>
      </c>
      <c r="E41" s="137"/>
      <c r="F41" s="162" t="str">
        <f>IF('Belt Efficiency Import'!F37="","",'Belt Efficiency Import'!F37)</f>
        <v/>
      </c>
      <c r="G41" s="135" t="str">
        <f t="shared" si="1"/>
        <v/>
      </c>
      <c r="H41" s="160" t="str">
        <f>IF('Belt Efficiency Import'!G37="","",'Belt Efficiency Import'!G37)</f>
        <v/>
      </c>
      <c r="I41" s="62" t="str">
        <f t="shared" si="2"/>
        <v>&lt;-- Hide</v>
      </c>
      <c r="J41" s="77"/>
      <c r="K41" s="77"/>
      <c r="L41" s="77"/>
      <c r="M41" s="77"/>
      <c r="N41" s="77"/>
      <c r="O41" s="77"/>
      <c r="P41" s="77"/>
      <c r="Q41" s="77"/>
      <c r="R41" s="77"/>
      <c r="S41" s="77"/>
      <c r="T41" s="77"/>
    </row>
    <row r="42" spans="1:20" ht="15" customHeight="1" x14ac:dyDescent="0.2">
      <c r="A42" s="163" t="str">
        <f>IF('Belt Efficiency Import'!C38="","",'Belt Efficiency Import'!C38)</f>
        <v/>
      </c>
      <c r="B42" s="165" t="str">
        <f>IF('Belt Efficiency Import'!D38="","",'Belt Efficiency Import'!D38)</f>
        <v/>
      </c>
      <c r="C42" s="138" t="str">
        <f>IF('Belt Efficiency Import'!E38="","",'Belt Efficiency Import'!E38)</f>
        <v/>
      </c>
      <c r="D42" s="138" t="str">
        <f t="shared" si="0"/>
        <v/>
      </c>
      <c r="E42" s="134"/>
      <c r="F42" s="161" t="str">
        <f>IF('Belt Efficiency Import'!F38="","",'Belt Efficiency Import'!F38)</f>
        <v/>
      </c>
      <c r="G42" s="133" t="str">
        <f t="shared" si="1"/>
        <v/>
      </c>
      <c r="H42" s="159" t="str">
        <f>IF('Belt Efficiency Import'!G38="","",'Belt Efficiency Import'!G38)</f>
        <v/>
      </c>
      <c r="I42" s="62" t="str">
        <f t="shared" si="2"/>
        <v>&lt;-- Hide</v>
      </c>
      <c r="J42" s="77"/>
      <c r="K42" s="77"/>
      <c r="L42" s="77"/>
      <c r="M42" s="77"/>
      <c r="N42" s="77"/>
      <c r="O42" s="77"/>
      <c r="P42" s="77"/>
      <c r="Q42" s="77"/>
      <c r="R42" s="77"/>
      <c r="S42" s="77"/>
      <c r="T42" s="77"/>
    </row>
    <row r="43" spans="1:20" ht="15" customHeight="1" x14ac:dyDescent="0.2">
      <c r="A43" s="164" t="str">
        <f>IF('Belt Efficiency Import'!C39="","",'Belt Efficiency Import'!C39)</f>
        <v/>
      </c>
      <c r="B43" s="166" t="str">
        <f>IF('Belt Efficiency Import'!D39="","",'Belt Efficiency Import'!D39)</f>
        <v/>
      </c>
      <c r="C43" s="139" t="str">
        <f>IF('Belt Efficiency Import'!E39="","",'Belt Efficiency Import'!E39)</f>
        <v/>
      </c>
      <c r="D43" s="139" t="str">
        <f t="shared" si="0"/>
        <v/>
      </c>
      <c r="E43" s="137"/>
      <c r="F43" s="162" t="str">
        <f>IF('Belt Efficiency Import'!F39="","",'Belt Efficiency Import'!F39)</f>
        <v/>
      </c>
      <c r="G43" s="135" t="str">
        <f t="shared" si="1"/>
        <v/>
      </c>
      <c r="H43" s="160" t="str">
        <f>IF('Belt Efficiency Import'!G39="","",'Belt Efficiency Import'!G39)</f>
        <v/>
      </c>
      <c r="I43" s="62" t="str">
        <f t="shared" si="2"/>
        <v>&lt;-- Hide</v>
      </c>
      <c r="J43" s="77"/>
      <c r="K43" s="77"/>
      <c r="L43" s="77"/>
      <c r="M43" s="77"/>
      <c r="N43" s="77"/>
      <c r="O43" s="77"/>
      <c r="P43" s="77"/>
      <c r="Q43" s="77"/>
      <c r="R43" s="77"/>
      <c r="S43" s="77"/>
      <c r="T43" s="77"/>
    </row>
    <row r="44" spans="1:20" ht="15" customHeight="1" x14ac:dyDescent="0.2">
      <c r="A44" s="163" t="str">
        <f>IF('Belt Efficiency Import'!C40="","",'Belt Efficiency Import'!C40)</f>
        <v/>
      </c>
      <c r="B44" s="165" t="str">
        <f>IF('Belt Efficiency Import'!D40="","",'Belt Efficiency Import'!D40)</f>
        <v/>
      </c>
      <c r="C44" s="138" t="str">
        <f>IF('Belt Efficiency Import'!E40="","",'Belt Efficiency Import'!E40)</f>
        <v/>
      </c>
      <c r="D44" s="138" t="str">
        <f t="shared" si="0"/>
        <v/>
      </c>
      <c r="E44" s="134"/>
      <c r="F44" s="161" t="str">
        <f>IF('Belt Efficiency Import'!F40="","",'Belt Efficiency Import'!F40)</f>
        <v/>
      </c>
      <c r="G44" s="133" t="str">
        <f t="shared" si="1"/>
        <v/>
      </c>
      <c r="H44" s="159" t="str">
        <f>IF('Belt Efficiency Import'!G40="","",'Belt Efficiency Import'!G40)</f>
        <v/>
      </c>
      <c r="I44" s="62" t="str">
        <f t="shared" si="2"/>
        <v>&lt;-- Hide</v>
      </c>
      <c r="J44" s="77"/>
      <c r="K44" s="77"/>
      <c r="L44" s="77"/>
      <c r="M44" s="77"/>
      <c r="N44" s="77"/>
      <c r="O44" s="77"/>
      <c r="P44" s="77"/>
      <c r="Q44" s="77"/>
      <c r="R44" s="77"/>
      <c r="S44" s="77"/>
      <c r="T44" s="77"/>
    </row>
    <row r="45" spans="1:20" ht="15" customHeight="1" x14ac:dyDescent="0.2">
      <c r="A45" s="139" t="str">
        <f>IF('Belt Efficiency Import'!C41="","",'Belt Efficiency Import'!C41)</f>
        <v/>
      </c>
      <c r="B45" s="166" t="str">
        <f>IF('Belt Efficiency Import'!D41="","",'Belt Efficiency Import'!D41)</f>
        <v/>
      </c>
      <c r="C45" s="139" t="str">
        <f>IF('Belt Efficiency Import'!E41="","",'Belt Efficiency Import'!E41)</f>
        <v/>
      </c>
      <c r="D45" s="139" t="str">
        <f t="shared" si="0"/>
        <v/>
      </c>
      <c r="E45" s="137"/>
      <c r="F45" s="162" t="str">
        <f>IF('Belt Efficiency Import'!F41="","",'Belt Efficiency Import'!F41)</f>
        <v/>
      </c>
      <c r="G45" s="135" t="str">
        <f t="shared" si="1"/>
        <v/>
      </c>
      <c r="H45" s="160" t="str">
        <f>IF('Belt Efficiency Import'!G41="","",'Belt Efficiency Import'!G41)</f>
        <v/>
      </c>
      <c r="I45" s="62" t="str">
        <f t="shared" si="2"/>
        <v>&lt;-- Hide</v>
      </c>
      <c r="J45" s="77"/>
      <c r="K45" s="77"/>
      <c r="L45" s="77"/>
      <c r="M45" s="77"/>
      <c r="N45" s="77"/>
      <c r="O45" s="77"/>
      <c r="P45" s="77"/>
      <c r="Q45" s="77"/>
      <c r="R45" s="77"/>
      <c r="S45" s="77"/>
      <c r="T45" s="77"/>
    </row>
    <row r="46" spans="1:20" ht="15" customHeight="1" x14ac:dyDescent="0.2">
      <c r="A46" s="66" t="s">
        <v>157</v>
      </c>
      <c r="B46" s="102">
        <f>SUM(B8:B45)</f>
        <v>30</v>
      </c>
      <c r="C46" s="102"/>
      <c r="D46" s="140">
        <f>SUM(D8:D45)</f>
        <v>640</v>
      </c>
      <c r="E46" s="58"/>
      <c r="F46" s="58"/>
      <c r="G46" s="103">
        <f>SUM(G8:G45)</f>
        <v>5438.0774018027469</v>
      </c>
      <c r="H46" s="104">
        <f>SUM(H8:H45)</f>
        <v>1937022.998619433</v>
      </c>
      <c r="I46" s="77"/>
      <c r="J46" s="77"/>
      <c r="K46" s="77"/>
      <c r="L46" s="77"/>
      <c r="M46" s="77"/>
      <c r="N46" s="77"/>
      <c r="O46" s="77"/>
      <c r="P46" s="77"/>
      <c r="Q46" s="77"/>
      <c r="R46" s="77"/>
      <c r="S46" s="77"/>
      <c r="T46" s="77"/>
    </row>
    <row r="47" spans="1:20" ht="15" customHeight="1" x14ac:dyDescent="0.2">
      <c r="A47" s="42"/>
      <c r="B47" s="42"/>
      <c r="C47" s="42"/>
      <c r="D47" s="42"/>
      <c r="E47" s="42"/>
      <c r="F47" s="42"/>
      <c r="G47" s="42"/>
      <c r="H47" s="42"/>
      <c r="I47" s="77"/>
      <c r="J47" s="77"/>
      <c r="K47" s="77"/>
      <c r="L47" s="77"/>
      <c r="M47" s="77"/>
      <c r="N47" s="77"/>
      <c r="O47" s="77"/>
      <c r="P47" s="77"/>
      <c r="Q47" s="77"/>
      <c r="R47" s="77"/>
      <c r="S47" s="77"/>
      <c r="T47" s="77"/>
    </row>
    <row r="48" spans="1:20" ht="15" customHeight="1" x14ac:dyDescent="0.2">
      <c r="A48" s="82" t="s">
        <v>181</v>
      </c>
      <c r="B48" s="82"/>
      <c r="C48" s="82"/>
      <c r="D48" s="82"/>
      <c r="E48" s="82"/>
      <c r="F48" s="82"/>
      <c r="G48" s="82"/>
      <c r="H48" s="82"/>
      <c r="I48" s="77"/>
      <c r="J48" s="77"/>
      <c r="K48" s="77"/>
      <c r="L48" s="77"/>
      <c r="M48" s="77"/>
      <c r="N48" s="77"/>
      <c r="O48" s="77"/>
      <c r="P48" s="77"/>
      <c r="Q48" s="77"/>
      <c r="R48" s="77"/>
      <c r="S48" s="77"/>
      <c r="T48" s="77"/>
    </row>
    <row r="49" spans="1:20" ht="15" customHeight="1" x14ac:dyDescent="0.2">
      <c r="A49" s="209" t="s">
        <v>245</v>
      </c>
      <c r="B49" s="209"/>
      <c r="C49" s="209"/>
      <c r="D49" s="209"/>
      <c r="E49" s="209"/>
      <c r="F49" s="209"/>
      <c r="G49" s="209"/>
      <c r="H49" s="209"/>
      <c r="I49" s="77"/>
      <c r="J49" s="77"/>
      <c r="K49" s="77"/>
      <c r="L49" s="77"/>
      <c r="M49" s="77"/>
      <c r="N49" s="77"/>
      <c r="O49" s="77"/>
      <c r="P49" s="77"/>
      <c r="Q49" s="77"/>
      <c r="R49" s="77"/>
      <c r="S49" s="77"/>
      <c r="T49" s="77"/>
    </row>
    <row r="50" spans="1:20" ht="15" customHeight="1" x14ac:dyDescent="0.2">
      <c r="A50" s="210" t="s">
        <v>310</v>
      </c>
      <c r="B50" s="210"/>
      <c r="C50" s="210"/>
      <c r="D50" s="210"/>
      <c r="E50" s="210"/>
      <c r="F50" s="210"/>
      <c r="G50" s="210"/>
      <c r="H50" s="210"/>
      <c r="I50" s="77"/>
      <c r="J50" s="77"/>
      <c r="K50" s="77"/>
      <c r="L50" s="77"/>
      <c r="M50" s="77"/>
      <c r="N50" s="77"/>
      <c r="O50" s="77"/>
      <c r="P50" s="77"/>
      <c r="Q50" s="77"/>
      <c r="R50" s="77"/>
      <c r="S50" s="77"/>
      <c r="T50" s="77"/>
    </row>
    <row r="51" spans="1:20" ht="15" customHeight="1" x14ac:dyDescent="0.2">
      <c r="A51" s="210"/>
      <c r="B51" s="210"/>
      <c r="C51" s="210"/>
      <c r="D51" s="210"/>
      <c r="E51" s="210"/>
      <c r="F51" s="210"/>
      <c r="G51" s="210"/>
      <c r="H51" s="210"/>
      <c r="I51" s="77"/>
      <c r="J51" s="77"/>
      <c r="K51" s="77"/>
      <c r="L51" s="77"/>
      <c r="M51" s="77"/>
      <c r="N51" s="77"/>
      <c r="O51" s="77"/>
      <c r="P51" s="77"/>
      <c r="Q51" s="77"/>
      <c r="R51" s="77"/>
      <c r="S51" s="77"/>
      <c r="T51" s="77"/>
    </row>
    <row r="52" spans="1:20" ht="15" customHeight="1" x14ac:dyDescent="0.2">
      <c r="A52" s="82" t="s">
        <v>182</v>
      </c>
      <c r="B52" s="82"/>
      <c r="C52" s="82"/>
      <c r="D52" s="82"/>
      <c r="E52" s="82"/>
      <c r="F52" s="82"/>
      <c r="G52" s="82"/>
      <c r="H52" s="82"/>
      <c r="I52" s="77"/>
      <c r="J52" s="77"/>
      <c r="K52" s="77"/>
      <c r="L52" s="77"/>
      <c r="M52" s="77"/>
      <c r="N52" s="77"/>
      <c r="O52" s="77"/>
      <c r="P52" s="77"/>
      <c r="Q52" s="77"/>
      <c r="R52" s="77"/>
      <c r="S52" s="77"/>
      <c r="T52" s="77"/>
    </row>
    <row r="53" spans="1:20" ht="15" customHeight="1" x14ac:dyDescent="0.2">
      <c r="A53" s="207" t="s">
        <v>244</v>
      </c>
      <c r="B53" s="207"/>
      <c r="C53" s="207"/>
      <c r="D53" s="207"/>
      <c r="E53" s="207"/>
      <c r="F53" s="207"/>
      <c r="G53" s="207"/>
      <c r="H53" s="207"/>
      <c r="I53" s="77"/>
      <c r="J53" s="77"/>
    </row>
    <row r="54" spans="1:20" ht="15" customHeight="1" x14ac:dyDescent="0.2">
      <c r="A54" s="208"/>
      <c r="B54" s="208"/>
      <c r="C54" s="208"/>
      <c r="D54" s="208"/>
      <c r="E54" s="208"/>
      <c r="F54" s="208"/>
      <c r="G54" s="208"/>
      <c r="H54" s="208"/>
      <c r="I54" s="77"/>
      <c r="J54" s="77"/>
    </row>
    <row r="55" spans="1:20" ht="15" customHeight="1" x14ac:dyDescent="0.2">
      <c r="A55" s="42"/>
      <c r="B55" s="42"/>
      <c r="C55" s="42"/>
      <c r="D55" s="42"/>
      <c r="E55" s="42"/>
      <c r="F55" s="42"/>
      <c r="G55" s="42"/>
      <c r="H55" s="42"/>
      <c r="I55" s="77"/>
      <c r="J55" s="77"/>
    </row>
    <row r="56" spans="1:20" ht="15" customHeight="1" x14ac:dyDescent="0.2">
      <c r="A56" s="42"/>
      <c r="B56" s="42"/>
      <c r="C56" s="42"/>
      <c r="D56" s="42"/>
      <c r="E56" s="42"/>
      <c r="F56" s="42"/>
      <c r="G56" s="42"/>
      <c r="H56" s="42"/>
      <c r="I56" s="77"/>
      <c r="J56" s="77"/>
    </row>
    <row r="57" spans="1:20" ht="15" customHeight="1" x14ac:dyDescent="0.2">
      <c r="A57" s="42"/>
      <c r="B57" s="42"/>
      <c r="C57" s="42"/>
      <c r="D57" s="42"/>
      <c r="E57" s="42"/>
      <c r="F57" s="42"/>
      <c r="G57" s="42"/>
      <c r="H57" s="42"/>
      <c r="I57" s="77"/>
      <c r="J57" s="77"/>
    </row>
    <row r="58" spans="1:20" ht="15" customHeight="1" x14ac:dyDescent="0.2">
      <c r="A58" s="42"/>
      <c r="B58" s="42"/>
      <c r="C58" s="42"/>
      <c r="D58" s="42"/>
      <c r="E58" s="42"/>
      <c r="F58" s="42"/>
      <c r="G58" s="42"/>
      <c r="H58" s="42"/>
      <c r="I58" s="77"/>
      <c r="J58" s="77"/>
    </row>
    <row r="59" spans="1:20" ht="15" customHeight="1" x14ac:dyDescent="0.2">
      <c r="A59" s="42"/>
      <c r="B59" s="42"/>
      <c r="C59" s="42"/>
      <c r="D59" s="42"/>
      <c r="E59" s="42"/>
      <c r="F59" s="42"/>
      <c r="G59" s="42"/>
      <c r="H59" s="42"/>
      <c r="I59" s="77"/>
      <c r="J59" s="77"/>
    </row>
    <row r="60" spans="1:20" ht="15" customHeight="1" x14ac:dyDescent="0.2">
      <c r="A60" s="42"/>
      <c r="B60" s="42"/>
      <c r="C60" s="42"/>
      <c r="D60" s="42"/>
      <c r="E60" s="42"/>
      <c r="F60" s="42"/>
      <c r="G60" s="42"/>
      <c r="H60" s="42"/>
      <c r="I60" s="77"/>
      <c r="J60" s="77"/>
    </row>
    <row r="61" spans="1:20" ht="15" customHeight="1" x14ac:dyDescent="0.2">
      <c r="A61" s="42"/>
      <c r="B61" s="42"/>
      <c r="C61" s="42"/>
      <c r="D61" s="42"/>
      <c r="E61" s="42"/>
      <c r="F61" s="42"/>
      <c r="G61" s="42"/>
      <c r="H61" s="42"/>
      <c r="I61" s="77"/>
      <c r="J61" s="77"/>
    </row>
    <row r="62" spans="1:20" ht="15" customHeight="1" x14ac:dyDescent="0.2">
      <c r="A62" s="42"/>
      <c r="B62" s="42"/>
      <c r="C62" s="42"/>
      <c r="D62" s="42"/>
      <c r="E62" s="42"/>
      <c r="F62" s="42"/>
      <c r="G62" s="42"/>
      <c r="H62" s="42"/>
      <c r="I62" s="77"/>
      <c r="J62" s="77"/>
    </row>
    <row r="63" spans="1:20" ht="15" customHeight="1" x14ac:dyDescent="0.2">
      <c r="A63" s="42"/>
      <c r="B63" s="42"/>
      <c r="C63" s="42"/>
      <c r="D63" s="42"/>
      <c r="E63" s="42"/>
      <c r="F63" s="42"/>
      <c r="G63" s="42"/>
      <c r="H63" s="42"/>
    </row>
    <row r="64" spans="1:20" ht="15" customHeight="1" x14ac:dyDescent="0.2">
      <c r="A64" s="42"/>
      <c r="B64" s="42"/>
      <c r="C64" s="42"/>
      <c r="D64" s="42"/>
      <c r="E64" s="42"/>
      <c r="F64" s="42"/>
      <c r="G64" s="42"/>
      <c r="H64" s="42"/>
    </row>
    <row r="65" spans="1:8" ht="15" customHeight="1" x14ac:dyDescent="0.2">
      <c r="A65" s="42"/>
      <c r="B65" s="42"/>
      <c r="C65" s="42"/>
      <c r="D65" s="42"/>
      <c r="E65" s="42"/>
      <c r="F65" s="42"/>
      <c r="G65" s="42"/>
      <c r="H65" s="42"/>
    </row>
    <row r="66" spans="1:8" ht="15" customHeight="1" x14ac:dyDescent="0.2">
      <c r="A66" s="42"/>
      <c r="B66" s="42"/>
      <c r="C66" s="42"/>
      <c r="D66" s="42"/>
      <c r="E66" s="42"/>
      <c r="F66" s="42"/>
      <c r="G66" s="42"/>
      <c r="H66" s="42"/>
    </row>
    <row r="67" spans="1:8" ht="15" customHeight="1" x14ac:dyDescent="0.2">
      <c r="A67" s="42"/>
      <c r="B67" s="42"/>
      <c r="C67" s="42"/>
      <c r="D67" s="42"/>
      <c r="E67" s="42"/>
      <c r="F67" s="42"/>
      <c r="G67" s="42"/>
      <c r="H67" s="42"/>
    </row>
    <row r="68" spans="1:8" ht="15" customHeight="1" x14ac:dyDescent="0.2">
      <c r="A68" s="42"/>
      <c r="B68" s="42"/>
      <c r="C68" s="42"/>
      <c r="D68" s="42"/>
      <c r="E68" s="42"/>
      <c r="F68" s="42"/>
      <c r="G68" s="42"/>
      <c r="H68" s="42"/>
    </row>
    <row r="69" spans="1:8" ht="15" customHeight="1" x14ac:dyDescent="0.2">
      <c r="A69" s="42"/>
      <c r="B69" s="42"/>
      <c r="C69" s="42"/>
      <c r="D69" s="42"/>
      <c r="E69" s="42"/>
      <c r="F69" s="42"/>
      <c r="G69" s="42"/>
      <c r="H69" s="42"/>
    </row>
    <row r="70" spans="1:8" ht="15" customHeight="1" x14ac:dyDescent="0.2"/>
    <row r="71" spans="1:8" ht="15" customHeight="1" x14ac:dyDescent="0.2"/>
    <row r="72" spans="1:8" ht="15" customHeight="1" x14ac:dyDescent="0.2"/>
    <row r="73" spans="1:8" ht="15" customHeight="1" x14ac:dyDescent="0.2"/>
    <row r="74" spans="1:8" ht="15" customHeight="1" x14ac:dyDescent="0.2"/>
    <row r="75" spans="1:8" ht="15" customHeight="1" x14ac:dyDescent="0.2"/>
    <row r="76" spans="1:8" ht="15" customHeight="1" x14ac:dyDescent="0.2"/>
    <row r="77" spans="1:8" ht="15" customHeight="1" x14ac:dyDescent="0.2"/>
    <row r="78" spans="1:8" ht="15" customHeight="1" x14ac:dyDescent="0.2"/>
    <row r="79" spans="1:8" ht="15" customHeight="1" x14ac:dyDescent="0.2"/>
    <row r="80" spans="1:8"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sheetData>
  <sheetProtection selectLockedCells="1"/>
  <mergeCells count="8">
    <mergeCell ref="A53:H54"/>
    <mergeCell ref="C4:D4"/>
    <mergeCell ref="F4:H4"/>
    <mergeCell ref="A2:H2"/>
    <mergeCell ref="A1:H1"/>
    <mergeCell ref="A3:H3"/>
    <mergeCell ref="A49:H49"/>
    <mergeCell ref="A50:H51"/>
  </mergeCells>
  <printOptions horizontalCentered="1"/>
  <pageMargins left="0.25" right="0.25" top="0.5" bottom="0.75" header="0.3" footer="0.3"/>
  <pageSetup orientation="portrait" r:id="rId1"/>
  <colBreaks count="1" manualBreakCount="1">
    <brk id="10" max="1048575" man="1"/>
  </colBreaks>
  <ignoredErrors>
    <ignoredError sqref="B8:C45 H8:H45"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39997558519241921"/>
  </sheetPr>
  <dimension ref="A1:AO311"/>
  <sheetViews>
    <sheetView showGridLines="0" view="pageBreakPreview" zoomScaleNormal="100" zoomScaleSheetLayoutView="100" workbookViewId="0">
      <selection activeCell="K27" sqref="K27"/>
    </sheetView>
  </sheetViews>
  <sheetFormatPr defaultRowHeight="14.25" x14ac:dyDescent="0.2"/>
  <cols>
    <col min="1" max="1" width="32.5" style="1" customWidth="1"/>
    <col min="2" max="2" width="6.6640625" style="1" customWidth="1"/>
    <col min="3" max="3" width="10.83203125" style="1" customWidth="1"/>
    <col min="4" max="5" width="10" style="1" customWidth="1"/>
    <col min="6" max="6" width="1.6640625" style="1" customWidth="1"/>
    <col min="7" max="7" width="36.6640625" style="1" customWidth="1"/>
    <col min="8" max="8" width="9.33203125" style="62"/>
    <col min="9" max="16384" width="9.33203125" style="1"/>
  </cols>
  <sheetData>
    <row r="1" spans="1:41" s="2" customFormat="1" ht="30" customHeight="1" x14ac:dyDescent="0.2">
      <c r="A1" s="203" t="str">
        <f>"AR No. "&amp;'Database Export'!A3&amp;" - Analysis"</f>
        <v>AR No. # - Analysis</v>
      </c>
      <c r="B1" s="203"/>
      <c r="C1" s="203"/>
      <c r="D1" s="203"/>
      <c r="E1" s="203"/>
      <c r="F1" s="203"/>
      <c r="G1" s="203"/>
      <c r="H1" s="6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5" customHeight="1" x14ac:dyDescent="0.2">
      <c r="A2" s="204" t="str">
        <f>Narrative!A2</f>
        <v>Efficient Belt Drives Template style 2015</v>
      </c>
      <c r="B2" s="204"/>
      <c r="C2" s="204"/>
      <c r="D2" s="204"/>
      <c r="E2" s="204"/>
      <c r="F2" s="204"/>
      <c r="G2" s="204"/>
    </row>
    <row r="3" spans="1:41" ht="15" customHeight="1" x14ac:dyDescent="0.2">
      <c r="A3" s="82" t="s">
        <v>226</v>
      </c>
      <c r="B3" s="82"/>
      <c r="C3" s="82"/>
      <c r="D3" s="82"/>
      <c r="E3" s="82"/>
      <c r="G3" s="4" t="s">
        <v>158</v>
      </c>
      <c r="H3" s="62" t="s">
        <v>193</v>
      </c>
    </row>
    <row r="4" spans="1:41" ht="15" customHeight="1" x14ac:dyDescent="0.2">
      <c r="A4" s="8" t="s">
        <v>183</v>
      </c>
      <c r="B4" s="9"/>
      <c r="C4" s="9"/>
      <c r="D4" s="9"/>
      <c r="E4" s="8"/>
      <c r="G4" s="84" t="s">
        <v>246</v>
      </c>
    </row>
    <row r="5" spans="1:41" ht="15" customHeight="1" x14ac:dyDescent="0.25">
      <c r="A5" s="5" t="s">
        <v>221</v>
      </c>
      <c r="B5" s="75" t="s">
        <v>169</v>
      </c>
      <c r="C5" s="79">
        <v>0.05</v>
      </c>
      <c r="D5" s="10" t="s">
        <v>185</v>
      </c>
      <c r="E5" s="12" t="s">
        <v>160</v>
      </c>
      <c r="G5" s="51" t="s">
        <v>247</v>
      </c>
      <c r="Q5" s="110"/>
    </row>
    <row r="6" spans="1:41" ht="15" customHeight="1" x14ac:dyDescent="0.25">
      <c r="A6" s="5" t="s">
        <v>168</v>
      </c>
      <c r="B6" s="75" t="s">
        <v>170</v>
      </c>
      <c r="C6" s="76">
        <v>5</v>
      </c>
      <c r="D6" s="10" t="s">
        <v>184</v>
      </c>
      <c r="E6" s="86" t="s">
        <v>160</v>
      </c>
      <c r="G6" s="51"/>
    </row>
    <row r="7" spans="1:41" s="77" customFormat="1" ht="15" customHeight="1" x14ac:dyDescent="0.2">
      <c r="A7" s="116"/>
      <c r="B7" s="116"/>
      <c r="C7" s="116"/>
      <c r="D7" s="116"/>
      <c r="E7" s="116"/>
      <c r="G7" s="51" t="s">
        <v>313</v>
      </c>
      <c r="H7" s="62"/>
    </row>
    <row r="8" spans="1:41" ht="15" customHeight="1" x14ac:dyDescent="0.2">
      <c r="A8" s="82" t="s">
        <v>281</v>
      </c>
      <c r="B8" s="82"/>
      <c r="C8" s="82"/>
      <c r="D8" s="82"/>
      <c r="E8" s="82"/>
      <c r="G8" s="51"/>
    </row>
    <row r="9" spans="1:41" ht="15" customHeight="1" x14ac:dyDescent="0.2">
      <c r="A9" s="84" t="s">
        <v>279</v>
      </c>
      <c r="B9" s="84"/>
      <c r="C9" s="84"/>
      <c r="D9" s="84"/>
      <c r="E9" s="84"/>
      <c r="G9" s="84" t="s">
        <v>248</v>
      </c>
    </row>
    <row r="10" spans="1:41" ht="15" customHeight="1" x14ac:dyDescent="0.25">
      <c r="A10" s="99" t="s">
        <v>260</v>
      </c>
      <c r="B10" s="3"/>
      <c r="C10" s="212" t="s">
        <v>305</v>
      </c>
      <c r="D10" s="213"/>
      <c r="E10" s="86" t="s">
        <v>161</v>
      </c>
      <c r="G10" s="51" t="s">
        <v>288</v>
      </c>
    </row>
    <row r="11" spans="1:41" ht="15" customHeight="1" x14ac:dyDescent="0.25">
      <c r="A11" s="99" t="s">
        <v>261</v>
      </c>
      <c r="B11" s="120" t="s">
        <v>271</v>
      </c>
      <c r="C11" s="125">
        <f>IF(C10="",0,IF(C10="Standard V-Belts",0.93,IF(C10="Notched V-Belts",0.95,0)))</f>
        <v>0.93</v>
      </c>
      <c r="D11" s="3"/>
      <c r="E11" s="86" t="s">
        <v>191</v>
      </c>
      <c r="G11" s="51"/>
    </row>
    <row r="12" spans="1:41" ht="15" customHeight="1" x14ac:dyDescent="0.2">
      <c r="A12" s="99" t="s">
        <v>262</v>
      </c>
      <c r="B12" s="3"/>
      <c r="C12" s="212" t="s">
        <v>317</v>
      </c>
      <c r="D12" s="213"/>
      <c r="E12" s="86" t="s">
        <v>161</v>
      </c>
      <c r="G12" s="77"/>
    </row>
    <row r="13" spans="1:41" ht="15" customHeight="1" x14ac:dyDescent="0.25">
      <c r="A13" s="99" t="s">
        <v>263</v>
      </c>
      <c r="B13" s="75" t="s">
        <v>272</v>
      </c>
      <c r="C13" s="125">
        <f>IF(OR(C12="",C12="N/A"),0,IF(C12="Standard V-Belts",0.93,IF(C12="Notched V-Belts",0.95,0)))</f>
        <v>0</v>
      </c>
      <c r="D13" s="3"/>
      <c r="E13" s="86" t="s">
        <v>191</v>
      </c>
      <c r="G13" s="51" t="s">
        <v>296</v>
      </c>
    </row>
    <row r="14" spans="1:41" ht="15" customHeight="1" x14ac:dyDescent="0.2">
      <c r="A14" s="84" t="s">
        <v>225</v>
      </c>
      <c r="B14" s="84"/>
      <c r="C14" s="84"/>
      <c r="D14" s="84"/>
      <c r="E14" s="84"/>
      <c r="K14" s="101"/>
    </row>
    <row r="15" spans="1:41" ht="15" customHeight="1" x14ac:dyDescent="0.25">
      <c r="A15" s="94" t="s">
        <v>258</v>
      </c>
      <c r="B15" s="75" t="s">
        <v>325</v>
      </c>
      <c r="C15" s="126">
        <v>1</v>
      </c>
      <c r="D15" s="85"/>
      <c r="E15" s="86" t="s">
        <v>164</v>
      </c>
      <c r="G15" s="51" t="s">
        <v>297</v>
      </c>
    </row>
    <row r="16" spans="1:41" ht="15" customHeight="1" x14ac:dyDescent="0.25">
      <c r="A16" s="99" t="s">
        <v>259</v>
      </c>
      <c r="B16" s="75" t="s">
        <v>326</v>
      </c>
      <c r="C16" s="127"/>
      <c r="D16" s="85"/>
      <c r="E16" s="86" t="s">
        <v>164</v>
      </c>
      <c r="G16" s="77"/>
      <c r="H16" s="62" t="str">
        <f>IF(C15+C16&gt;1,"&lt;-- Total Replacement Fraction &gt; 100%",IF(AND(C13=0,C16&gt;0),"&lt;-- Only One Belt Type Selected, Make Replacement Fraction (2nd) Zero or Blank",""))</f>
        <v/>
      </c>
      <c r="J16" s="119"/>
    </row>
    <row r="17" spans="1:13" ht="15" customHeight="1" x14ac:dyDescent="0.25">
      <c r="A17" s="84" t="s">
        <v>276</v>
      </c>
      <c r="B17" s="84"/>
      <c r="C17" s="84"/>
      <c r="D17" s="84"/>
      <c r="E17" s="84"/>
      <c r="G17" s="51" t="s">
        <v>289</v>
      </c>
    </row>
    <row r="18" spans="1:13" ht="15" customHeight="1" x14ac:dyDescent="0.25">
      <c r="A18" s="112" t="s">
        <v>278</v>
      </c>
      <c r="B18" s="75" t="s">
        <v>277</v>
      </c>
      <c r="C18" s="105">
        <f>IF(C13="", C11, (C11*C15+C13*C16)/(C15+C16))</f>
        <v>0.93</v>
      </c>
      <c r="D18" s="85"/>
      <c r="E18" s="86" t="s">
        <v>197</v>
      </c>
      <c r="G18" s="51"/>
      <c r="M18" s="121"/>
    </row>
    <row r="19" spans="1:13" ht="15" customHeight="1" x14ac:dyDescent="0.2">
      <c r="A19" s="84" t="s">
        <v>280</v>
      </c>
      <c r="B19" s="84"/>
      <c r="C19" s="84"/>
      <c r="D19" s="84"/>
      <c r="E19" s="84"/>
    </row>
    <row r="20" spans="1:13" ht="15" customHeight="1" x14ac:dyDescent="0.25">
      <c r="A20" s="99" t="s">
        <v>222</v>
      </c>
      <c r="B20" s="80"/>
      <c r="C20" s="212" t="s">
        <v>269</v>
      </c>
      <c r="D20" s="213"/>
      <c r="E20" s="86"/>
      <c r="G20" s="51" t="s">
        <v>290</v>
      </c>
    </row>
    <row r="21" spans="1:13" ht="15" customHeight="1" x14ac:dyDescent="0.25">
      <c r="A21" s="99" t="s">
        <v>223</v>
      </c>
      <c r="B21" s="75" t="s">
        <v>283</v>
      </c>
      <c r="C21" s="105">
        <f>IF(C20="","",IF(C20="High Torque Drives",0.98,IF(C20="Notched V-Belts",0.95,"")))</f>
        <v>0.95</v>
      </c>
      <c r="D21" s="90"/>
      <c r="E21" s="86" t="s">
        <v>160</v>
      </c>
      <c r="G21" s="51"/>
    </row>
    <row r="22" spans="1:13" ht="15" customHeight="1" x14ac:dyDescent="0.2"/>
    <row r="23" spans="1:13" ht="15" customHeight="1" x14ac:dyDescent="0.25">
      <c r="A23" s="82" t="s">
        <v>194</v>
      </c>
      <c r="B23" s="82"/>
      <c r="C23" s="82"/>
      <c r="D23" s="82"/>
      <c r="E23" s="82"/>
      <c r="G23" s="51" t="s">
        <v>291</v>
      </c>
    </row>
    <row r="24" spans="1:13" ht="15" customHeight="1" x14ac:dyDescent="0.2">
      <c r="A24" s="84" t="s">
        <v>195</v>
      </c>
      <c r="B24" s="84"/>
      <c r="C24" s="84"/>
      <c r="D24" s="84"/>
      <c r="E24" s="84"/>
    </row>
    <row r="25" spans="1:13" ht="15" customHeight="1" x14ac:dyDescent="0.25">
      <c r="A25" s="5" t="s">
        <v>301</v>
      </c>
      <c r="B25" s="75" t="s">
        <v>284</v>
      </c>
      <c r="C25" s="87">
        <f>IF(C15="","-",(C15+C16)*'Drive Motor Inventory'!G46)</f>
        <v>5438.0774018027469</v>
      </c>
      <c r="D25" s="10" t="s">
        <v>327</v>
      </c>
      <c r="E25" s="86" t="s">
        <v>198</v>
      </c>
      <c r="G25" s="51" t="s">
        <v>292</v>
      </c>
    </row>
    <row r="26" spans="1:13" ht="15" customHeight="1" x14ac:dyDescent="0.25">
      <c r="A26" s="5" t="s">
        <v>302</v>
      </c>
      <c r="B26" s="75" t="s">
        <v>285</v>
      </c>
      <c r="C26" s="87">
        <f>(C15+C16)*'Drive Motor Inventory'!H46</f>
        <v>1937022.998619433</v>
      </c>
      <c r="D26" s="10" t="s">
        <v>167</v>
      </c>
      <c r="E26" s="12" t="s">
        <v>201</v>
      </c>
    </row>
    <row r="27" spans="1:13" ht="15" customHeight="1" x14ac:dyDescent="0.25">
      <c r="A27" s="84" t="s">
        <v>196</v>
      </c>
      <c r="B27" s="84"/>
      <c r="C27" s="84"/>
      <c r="D27" s="84"/>
      <c r="E27" s="84"/>
      <c r="G27" s="51" t="s">
        <v>314</v>
      </c>
    </row>
    <row r="28" spans="1:13" ht="15" customHeight="1" x14ac:dyDescent="0.2">
      <c r="A28" s="94" t="s">
        <v>303</v>
      </c>
      <c r="B28" s="122" t="s">
        <v>286</v>
      </c>
      <c r="C28" s="72">
        <f>IF(OR(C25="-",C18=""),"-",C25*(C18/C21))</f>
        <v>5323.5915617647943</v>
      </c>
      <c r="D28" s="85" t="s">
        <v>328</v>
      </c>
      <c r="E28" s="86" t="s">
        <v>202</v>
      </c>
    </row>
    <row r="29" spans="1:13" ht="15" customHeight="1" x14ac:dyDescent="0.25">
      <c r="A29" s="94" t="s">
        <v>304</v>
      </c>
      <c r="B29" s="122" t="s">
        <v>287</v>
      </c>
      <c r="C29" s="72">
        <f>IF(OR(C26="-",C18=""),"-",C26*(C18/C21))</f>
        <v>1896243.5670695503</v>
      </c>
      <c r="D29" s="85" t="s">
        <v>167</v>
      </c>
      <c r="E29" s="86" t="s">
        <v>189</v>
      </c>
      <c r="G29" s="51" t="s">
        <v>315</v>
      </c>
    </row>
    <row r="30" spans="1:13" ht="15" customHeight="1" x14ac:dyDescent="0.2">
      <c r="A30" s="84" t="s">
        <v>199</v>
      </c>
      <c r="B30" s="84"/>
      <c r="C30" s="84"/>
      <c r="D30" s="84"/>
      <c r="E30" s="84"/>
      <c r="G30" s="51"/>
    </row>
    <row r="31" spans="1:13" ht="15" customHeight="1" x14ac:dyDescent="0.25">
      <c r="A31" s="94" t="s">
        <v>224</v>
      </c>
      <c r="B31" s="111" t="s">
        <v>264</v>
      </c>
      <c r="C31" s="72">
        <f>IF(AND(C25="-",C28="-"),"-",C25-C28)</f>
        <v>114.48584003795258</v>
      </c>
      <c r="D31" s="85" t="s">
        <v>328</v>
      </c>
      <c r="E31" s="86" t="s">
        <v>190</v>
      </c>
      <c r="G31" s="51" t="s">
        <v>293</v>
      </c>
    </row>
    <row r="32" spans="1:13" ht="15" customHeight="1" x14ac:dyDescent="0.2">
      <c r="A32" s="94" t="s">
        <v>200</v>
      </c>
      <c r="B32" s="111" t="s">
        <v>265</v>
      </c>
      <c r="C32" s="72">
        <f>IF(AND(C26="-",C29="-"),"-",C26-C29)</f>
        <v>40779.431549882749</v>
      </c>
      <c r="D32" s="85" t="s">
        <v>167</v>
      </c>
      <c r="E32" s="86" t="s">
        <v>192</v>
      </c>
      <c r="G32" s="51"/>
    </row>
    <row r="33" spans="1:11" ht="15" customHeight="1" x14ac:dyDescent="0.25">
      <c r="A33" s="84" t="s">
        <v>7</v>
      </c>
      <c r="B33" s="84"/>
      <c r="C33" s="84"/>
      <c r="D33" s="84"/>
      <c r="E33" s="84"/>
      <c r="G33" s="51" t="s">
        <v>294</v>
      </c>
    </row>
    <row r="34" spans="1:11" ht="15" customHeight="1" x14ac:dyDescent="0.2">
      <c r="A34" s="94" t="s">
        <v>228</v>
      </c>
      <c r="B34" s="122" t="s">
        <v>323</v>
      </c>
      <c r="C34" s="106">
        <f>IF(OR(C31="-",C6=""),"-",C31*C6)</f>
        <v>572.42920018976292</v>
      </c>
      <c r="D34" s="85" t="s">
        <v>227</v>
      </c>
      <c r="E34" s="86" t="s">
        <v>203</v>
      </c>
      <c r="G34" s="51"/>
    </row>
    <row r="35" spans="1:11" ht="15" customHeight="1" x14ac:dyDescent="0.2">
      <c r="A35" s="94" t="s">
        <v>229</v>
      </c>
      <c r="B35" s="122" t="s">
        <v>324</v>
      </c>
      <c r="C35" s="106">
        <f>IF(OR(C32="-",C5=""),"-",C32*C5)</f>
        <v>2038.9715774941376</v>
      </c>
      <c r="D35" s="85" t="s">
        <v>227</v>
      </c>
      <c r="E35" s="86" t="s">
        <v>204</v>
      </c>
      <c r="G35" s="51"/>
      <c r="I35" s="77"/>
    </row>
    <row r="36" spans="1:11" ht="15" customHeight="1" x14ac:dyDescent="0.2">
      <c r="A36" s="117"/>
      <c r="B36" s="111"/>
      <c r="C36" s="106"/>
      <c r="D36" s="85"/>
      <c r="E36" s="86"/>
      <c r="G36" s="82" t="s">
        <v>182</v>
      </c>
    </row>
    <row r="37" spans="1:11" ht="15" customHeight="1" x14ac:dyDescent="0.2">
      <c r="A37" s="92" t="s">
        <v>181</v>
      </c>
      <c r="B37" s="92"/>
      <c r="C37" s="92"/>
      <c r="D37" s="92"/>
      <c r="E37" s="92"/>
      <c r="G37" s="207" t="s">
        <v>316</v>
      </c>
    </row>
    <row r="38" spans="1:11" ht="15" customHeight="1" x14ac:dyDescent="0.2">
      <c r="A38" s="207" t="s">
        <v>321</v>
      </c>
      <c r="B38" s="207"/>
      <c r="C38" s="207"/>
      <c r="D38" s="207"/>
      <c r="E38" s="207"/>
      <c r="G38" s="210"/>
    </row>
    <row r="39" spans="1:11" ht="15" customHeight="1" x14ac:dyDescent="0.2">
      <c r="A39" s="210"/>
      <c r="B39" s="210"/>
      <c r="C39" s="210"/>
      <c r="D39" s="210"/>
      <c r="E39" s="210"/>
      <c r="G39" s="208" t="s">
        <v>282</v>
      </c>
      <c r="K39" s="136"/>
    </row>
    <row r="40" spans="1:11" ht="15" customHeight="1" x14ac:dyDescent="0.2">
      <c r="A40" s="210"/>
      <c r="B40" s="210"/>
      <c r="C40" s="210"/>
      <c r="D40" s="210"/>
      <c r="E40" s="210"/>
      <c r="G40" s="208"/>
    </row>
    <row r="41" spans="1:11" ht="15" customHeight="1" x14ac:dyDescent="0.2">
      <c r="A41" s="210" t="s">
        <v>320</v>
      </c>
      <c r="B41" s="210"/>
      <c r="C41" s="210"/>
      <c r="D41" s="210"/>
      <c r="E41" s="210"/>
      <c r="G41" s="208"/>
    </row>
    <row r="42" spans="1:11" ht="15" customHeight="1" x14ac:dyDescent="0.2">
      <c r="A42" s="210"/>
      <c r="B42" s="210"/>
      <c r="C42" s="210"/>
      <c r="D42" s="210"/>
      <c r="E42" s="210"/>
      <c r="G42" s="51"/>
    </row>
    <row r="43" spans="1:11" s="77" customFormat="1" ht="15" customHeight="1" x14ac:dyDescent="0.2">
      <c r="A43" s="146"/>
      <c r="B43" s="146"/>
      <c r="C43" s="146"/>
      <c r="D43" s="146"/>
      <c r="E43" s="146"/>
      <c r="G43" s="51"/>
      <c r="H43" s="62"/>
    </row>
    <row r="44" spans="1:11" s="77" customFormat="1" ht="15" customHeight="1" x14ac:dyDescent="0.2">
      <c r="A44" s="146"/>
      <c r="B44" s="146"/>
      <c r="C44" s="146"/>
      <c r="D44" s="146"/>
      <c r="E44" s="146"/>
      <c r="G44" s="51"/>
      <c r="H44" s="62"/>
    </row>
    <row r="45" spans="1:11" s="77" customFormat="1" ht="15" customHeight="1" x14ac:dyDescent="0.2">
      <c r="A45" s="146"/>
      <c r="B45" s="146"/>
      <c r="C45" s="146"/>
      <c r="D45" s="146"/>
      <c r="E45" s="146"/>
      <c r="G45" s="51"/>
      <c r="H45" s="62"/>
    </row>
    <row r="46" spans="1:11" s="77" customFormat="1" ht="15" customHeight="1" x14ac:dyDescent="0.2">
      <c r="A46" s="146"/>
      <c r="B46" s="146"/>
      <c r="C46" s="146"/>
      <c r="D46" s="146"/>
      <c r="E46" s="146"/>
      <c r="G46" s="51"/>
      <c r="H46" s="62"/>
    </row>
    <row r="47" spans="1:11" ht="15" customHeight="1" x14ac:dyDescent="0.2">
      <c r="A47" s="82" t="s">
        <v>186</v>
      </c>
      <c r="B47" s="82"/>
      <c r="C47" s="82"/>
      <c r="D47" s="82"/>
      <c r="E47" s="82"/>
      <c r="G47" s="82" t="s">
        <v>182</v>
      </c>
    </row>
    <row r="48" spans="1:11" ht="15" customHeight="1" x14ac:dyDescent="0.2">
      <c r="A48" s="83" t="s">
        <v>206</v>
      </c>
      <c r="B48" s="122" t="s">
        <v>322</v>
      </c>
      <c r="C48" s="71">
        <f>IF(AND(C34="-",C35="-"),"-",C35+C34)</f>
        <v>2611.4007776839007</v>
      </c>
      <c r="D48" s="1" t="s">
        <v>187</v>
      </c>
      <c r="E48" s="86" t="s">
        <v>273</v>
      </c>
      <c r="G48" s="211" t="s">
        <v>249</v>
      </c>
    </row>
    <row r="49" spans="1:8" ht="15" customHeight="1" x14ac:dyDescent="0.2">
      <c r="A49" s="128" t="s">
        <v>39</v>
      </c>
      <c r="B49" s="129" t="s">
        <v>266</v>
      </c>
      <c r="C49" s="130">
        <v>0</v>
      </c>
      <c r="D49" s="131"/>
      <c r="E49" s="132" t="s">
        <v>319</v>
      </c>
      <c r="G49" s="211"/>
      <c r="H49" s="124" t="s">
        <v>338</v>
      </c>
    </row>
    <row r="50" spans="1:8" ht="15" customHeight="1" x14ac:dyDescent="0.2">
      <c r="A50" s="83" t="s">
        <v>205</v>
      </c>
      <c r="B50" s="111" t="s">
        <v>267</v>
      </c>
      <c r="C50" s="78">
        <f>IF(OR(C48="-",C49="-"),"-",C49/C48)</f>
        <v>0</v>
      </c>
      <c r="D50" s="1" t="s">
        <v>188</v>
      </c>
      <c r="E50" s="86" t="s">
        <v>242</v>
      </c>
      <c r="G50" s="77"/>
      <c r="H50" s="124" t="s">
        <v>339</v>
      </c>
    </row>
    <row r="51" spans="1:8" ht="15" customHeight="1" x14ac:dyDescent="0.2">
      <c r="A51" s="117"/>
      <c r="B51" s="111"/>
      <c r="C51" s="78"/>
      <c r="D51" s="77"/>
      <c r="E51" s="86"/>
      <c r="G51" s="77"/>
    </row>
    <row r="52" spans="1:8" ht="15" customHeight="1" x14ac:dyDescent="0.2">
      <c r="A52" s="92" t="s">
        <v>181</v>
      </c>
      <c r="B52" s="92"/>
      <c r="C52" s="92"/>
      <c r="D52" s="92"/>
      <c r="E52" s="92"/>
      <c r="G52" s="77"/>
    </row>
    <row r="53" spans="1:8" ht="15" customHeight="1" x14ac:dyDescent="0.2">
      <c r="A53" s="3" t="s">
        <v>318</v>
      </c>
      <c r="B53" s="77"/>
      <c r="C53" s="77"/>
      <c r="D53" s="77"/>
      <c r="E53" s="77"/>
      <c r="G53" s="77"/>
    </row>
    <row r="54" spans="1:8" ht="15" customHeight="1" x14ac:dyDescent="0.2">
      <c r="G54" s="77"/>
    </row>
    <row r="55" spans="1:8" ht="15" customHeight="1" x14ac:dyDescent="0.2">
      <c r="G55" s="77"/>
    </row>
    <row r="56" spans="1:8" ht="15" customHeight="1" x14ac:dyDescent="0.2">
      <c r="G56" s="77"/>
    </row>
    <row r="57" spans="1:8" ht="15" customHeight="1" x14ac:dyDescent="0.2"/>
    <row r="58" spans="1:8" ht="15" customHeight="1" x14ac:dyDescent="0.2">
      <c r="G58" s="77"/>
    </row>
    <row r="59" spans="1:8" ht="15" customHeight="1" x14ac:dyDescent="0.2">
      <c r="G59" s="77"/>
    </row>
    <row r="60" spans="1:8" ht="15" customHeight="1" x14ac:dyDescent="0.2">
      <c r="G60" s="108"/>
    </row>
    <row r="61" spans="1:8" ht="15" customHeight="1" x14ac:dyDescent="0.2">
      <c r="G61" s="108"/>
    </row>
    <row r="62" spans="1:8" ht="15" customHeight="1" x14ac:dyDescent="0.2">
      <c r="G62" s="108"/>
    </row>
    <row r="63" spans="1:8" ht="15" customHeight="1" x14ac:dyDescent="0.2">
      <c r="G63" s="108"/>
    </row>
    <row r="64" spans="1:8" ht="15" customHeight="1" x14ac:dyDescent="0.2">
      <c r="G64" s="91"/>
    </row>
    <row r="65" spans="7:7" ht="15" customHeight="1" x14ac:dyDescent="0.2">
      <c r="G65" s="91"/>
    </row>
    <row r="66" spans="7:7" ht="15" customHeight="1" x14ac:dyDescent="0.2">
      <c r="G66" s="108"/>
    </row>
    <row r="67" spans="7:7" ht="15" customHeight="1" x14ac:dyDescent="0.2">
      <c r="G67" s="108"/>
    </row>
    <row r="68" spans="7:7" ht="15" customHeight="1" x14ac:dyDescent="0.2">
      <c r="G68" s="108"/>
    </row>
    <row r="69" spans="7:7" ht="15" customHeight="1" x14ac:dyDescent="0.2">
      <c r="G69" s="108"/>
    </row>
    <row r="70" spans="7:7" ht="15" customHeight="1" x14ac:dyDescent="0.2">
      <c r="G70" s="91"/>
    </row>
    <row r="71" spans="7:7" ht="15" customHeight="1" x14ac:dyDescent="0.2">
      <c r="G71" s="91"/>
    </row>
    <row r="72" spans="7:7" ht="15" customHeight="1" x14ac:dyDescent="0.2">
      <c r="G72" s="108"/>
    </row>
    <row r="73" spans="7:7" ht="15" customHeight="1" x14ac:dyDescent="0.2">
      <c r="G73" s="91"/>
    </row>
    <row r="74" spans="7:7" ht="15" customHeight="1" x14ac:dyDescent="0.2">
      <c r="G74" s="91"/>
    </row>
    <row r="75" spans="7:7" ht="15" customHeight="1" x14ac:dyDescent="0.2">
      <c r="G75" s="89"/>
    </row>
    <row r="76" spans="7:7" ht="15" customHeight="1" x14ac:dyDescent="0.2">
      <c r="G76" s="77"/>
    </row>
    <row r="77" spans="7:7" ht="15" customHeight="1" x14ac:dyDescent="0.2">
      <c r="G77" s="77"/>
    </row>
    <row r="78" spans="7:7" ht="15" customHeight="1" x14ac:dyDescent="0.2">
      <c r="G78" s="77"/>
    </row>
    <row r="79" spans="7:7" ht="15" customHeight="1" x14ac:dyDescent="0.2">
      <c r="G79" s="77"/>
    </row>
    <row r="80" spans="7:7" ht="15" customHeight="1" x14ac:dyDescent="0.2">
      <c r="G80" s="77"/>
    </row>
    <row r="81" spans="7:7" ht="15" customHeight="1" x14ac:dyDescent="0.2">
      <c r="G81" s="77"/>
    </row>
    <row r="82" spans="7:7" ht="15" customHeight="1" x14ac:dyDescent="0.2"/>
    <row r="83" spans="7:7" ht="15" customHeight="1" x14ac:dyDescent="0.2"/>
    <row r="84" spans="7:7" ht="15" customHeight="1" x14ac:dyDescent="0.2"/>
    <row r="85" spans="7:7" ht="15" customHeight="1" x14ac:dyDescent="0.2"/>
    <row r="86" spans="7:7" ht="15" customHeight="1" x14ac:dyDescent="0.2"/>
    <row r="87" spans="7:7" ht="15" customHeight="1" x14ac:dyDescent="0.2"/>
    <row r="88" spans="7:7" ht="15" customHeight="1" x14ac:dyDescent="0.2"/>
    <row r="89" spans="7:7" ht="15" customHeight="1" x14ac:dyDescent="0.2"/>
    <row r="90" spans="7:7" ht="15" customHeight="1" x14ac:dyDescent="0.2"/>
    <row r="91" spans="7:7" ht="15" customHeight="1" x14ac:dyDescent="0.2"/>
    <row r="92" spans="7:7" ht="15" customHeight="1" x14ac:dyDescent="0.2"/>
    <row r="93" spans="7:7" ht="15" customHeight="1" x14ac:dyDescent="0.2"/>
    <row r="94" spans="7:7" ht="15" customHeight="1" x14ac:dyDescent="0.2"/>
    <row r="95" spans="7:7" ht="15" customHeight="1" x14ac:dyDescent="0.2"/>
    <row r="96" spans="7:7"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sheetData>
  <sheetProtection selectLockedCells="1"/>
  <mergeCells count="10">
    <mergeCell ref="A38:E40"/>
    <mergeCell ref="G39:G41"/>
    <mergeCell ref="G48:G49"/>
    <mergeCell ref="A1:G1"/>
    <mergeCell ref="A2:G2"/>
    <mergeCell ref="C10:D10"/>
    <mergeCell ref="C12:D12"/>
    <mergeCell ref="C20:D20"/>
    <mergeCell ref="G37:G38"/>
    <mergeCell ref="A41:E42"/>
  </mergeCells>
  <dataValidations count="2">
    <dataValidation type="list" allowBlank="1" showInputMessage="1" showErrorMessage="1" sqref="C20:D20">
      <formula1>"High Torque Drives, Notched V-Belts"</formula1>
    </dataValidation>
    <dataValidation type="list" allowBlank="1" showInputMessage="1" showErrorMessage="1" sqref="C12:D12 C10:D10">
      <formula1>"N/A, Standard V-Belts, Notched V-Belts"</formula1>
    </dataValidation>
  </dataValidations>
  <printOptions horizontalCentered="1"/>
  <pageMargins left="0.25" right="0.25" top="0.5" bottom="0.75" header="0.3" footer="0.3"/>
  <pageSetup orientation="portrait" r:id="rId1"/>
  <drawing r:id="rId2"/>
  <legacyDrawing r:id="rId3"/>
  <oleObjects>
    <mc:AlternateContent xmlns:mc="http://schemas.openxmlformats.org/markup-compatibility/2006">
      <mc:Choice Requires="x14">
        <oleObject progId="Equation.DSMT4" shapeId="3079" r:id="rId4">
          <objectPr defaultSize="0" r:id="rId5">
            <anchor moveWithCells="1">
              <from>
                <xdr:col>6</xdr:col>
                <xdr:colOff>742950</xdr:colOff>
                <xdr:row>28</xdr:row>
                <xdr:rowOff>180975</xdr:rowOff>
              </from>
              <to>
                <xdr:col>6</xdr:col>
                <xdr:colOff>1304925</xdr:colOff>
                <xdr:row>30</xdr:row>
                <xdr:rowOff>28575</xdr:rowOff>
              </to>
            </anchor>
          </objectPr>
        </oleObject>
      </mc:Choice>
      <mc:Fallback>
        <oleObject progId="Equation.DSMT4" shapeId="3079" r:id="rId4"/>
      </mc:Fallback>
    </mc:AlternateContent>
    <mc:AlternateContent xmlns:mc="http://schemas.openxmlformats.org/markup-compatibility/2006">
      <mc:Choice Requires="x14">
        <oleObject progId="Equation.DSMT4" shapeId="3080" r:id="rId6">
          <objectPr defaultSize="0" r:id="rId7">
            <anchor moveWithCells="1">
              <from>
                <xdr:col>6</xdr:col>
                <xdr:colOff>733425</xdr:colOff>
                <xdr:row>27</xdr:row>
                <xdr:rowOff>0</xdr:rowOff>
              </from>
              <to>
                <xdr:col>6</xdr:col>
                <xdr:colOff>1304925</xdr:colOff>
                <xdr:row>28</xdr:row>
                <xdr:rowOff>38100</xdr:rowOff>
              </to>
            </anchor>
          </objectPr>
        </oleObject>
      </mc:Choice>
      <mc:Fallback>
        <oleObject progId="Equation.DSMT4" shapeId="3080" r:id="rId6"/>
      </mc:Fallback>
    </mc:AlternateContent>
    <mc:AlternateContent xmlns:mc="http://schemas.openxmlformats.org/markup-compatibility/2006">
      <mc:Choice Requires="x14">
        <oleObject progId="Equation.DSMT4" shapeId="3105" r:id="rId8">
          <objectPr defaultSize="0" r:id="rId9">
            <anchor moveWithCells="1">
              <from>
                <xdr:col>6</xdr:col>
                <xdr:colOff>676275</xdr:colOff>
                <xdr:row>16</xdr:row>
                <xdr:rowOff>161925</xdr:rowOff>
              </from>
              <to>
                <xdr:col>6</xdr:col>
                <xdr:colOff>1362075</xdr:colOff>
                <xdr:row>19</xdr:row>
                <xdr:rowOff>76200</xdr:rowOff>
              </to>
            </anchor>
          </objectPr>
        </oleObject>
      </mc:Choice>
      <mc:Fallback>
        <oleObject progId="Equation.DSMT4" shapeId="3105" r:id="rId8"/>
      </mc:Fallback>
    </mc:AlternateContent>
    <mc:AlternateContent xmlns:mc="http://schemas.openxmlformats.org/markup-compatibility/2006">
      <mc:Choice Requires="x14">
        <oleObject progId="Equation.DSMT4" shapeId="3106" r:id="rId10">
          <objectPr defaultSize="0" r:id="rId11">
            <anchor moveWithCells="1">
              <from>
                <xdr:col>6</xdr:col>
                <xdr:colOff>685800</xdr:colOff>
                <xdr:row>19</xdr:row>
                <xdr:rowOff>161925</xdr:rowOff>
              </from>
              <to>
                <xdr:col>6</xdr:col>
                <xdr:colOff>1362075</xdr:colOff>
                <xdr:row>22</xdr:row>
                <xdr:rowOff>76200</xdr:rowOff>
              </to>
            </anchor>
          </objectPr>
        </oleObject>
      </mc:Choice>
      <mc:Fallback>
        <oleObject progId="Equation.DSMT4" shapeId="3106" r:id="rId10"/>
      </mc:Fallback>
    </mc:AlternateContent>
    <mc:AlternateContent xmlns:mc="http://schemas.openxmlformats.org/markup-compatibility/2006">
      <mc:Choice Requires="x14">
        <oleObject progId="Equation.DSMT4" shapeId="3107" r:id="rId12">
          <objectPr defaultSize="0" r:id="rId13">
            <anchor moveWithCells="1">
              <from>
                <xdr:col>6</xdr:col>
                <xdr:colOff>752475</xdr:colOff>
                <xdr:row>23</xdr:row>
                <xdr:rowOff>0</xdr:rowOff>
              </from>
              <to>
                <xdr:col>6</xdr:col>
                <xdr:colOff>1295400</xdr:colOff>
                <xdr:row>24</xdr:row>
                <xdr:rowOff>38100</xdr:rowOff>
              </to>
            </anchor>
          </objectPr>
        </oleObject>
      </mc:Choice>
      <mc:Fallback>
        <oleObject progId="Equation.DSMT4" shapeId="3107" r:id="rId12"/>
      </mc:Fallback>
    </mc:AlternateContent>
    <mc:AlternateContent xmlns:mc="http://schemas.openxmlformats.org/markup-compatibility/2006">
      <mc:Choice Requires="x14">
        <oleObject progId="Equation.DSMT4" shapeId="3108" r:id="rId14">
          <objectPr defaultSize="0" r:id="rId15">
            <anchor moveWithCells="1">
              <from>
                <xdr:col>6</xdr:col>
                <xdr:colOff>762000</xdr:colOff>
                <xdr:row>25</xdr:row>
                <xdr:rowOff>0</xdr:rowOff>
              </from>
              <to>
                <xdr:col>6</xdr:col>
                <xdr:colOff>1285875</xdr:colOff>
                <xdr:row>26</xdr:row>
                <xdr:rowOff>38100</xdr:rowOff>
              </to>
            </anchor>
          </objectPr>
        </oleObject>
      </mc:Choice>
      <mc:Fallback>
        <oleObject progId="Equation.DSMT4" shapeId="3108" r:id="rId14"/>
      </mc:Fallback>
    </mc:AlternateContent>
    <mc:AlternateContent xmlns:mc="http://schemas.openxmlformats.org/markup-compatibility/2006">
      <mc:Choice Requires="x14">
        <oleObject progId="Equation.DSMT4" shapeId="3118" r:id="rId16">
          <objectPr defaultSize="0" r:id="rId17">
            <anchor moveWithCells="1">
              <from>
                <xdr:col>6</xdr:col>
                <xdr:colOff>857250</xdr:colOff>
                <xdr:row>7</xdr:row>
                <xdr:rowOff>0</xdr:rowOff>
              </from>
              <to>
                <xdr:col>6</xdr:col>
                <xdr:colOff>1247775</xdr:colOff>
                <xdr:row>8</xdr:row>
                <xdr:rowOff>38100</xdr:rowOff>
              </to>
            </anchor>
          </objectPr>
        </oleObject>
      </mc:Choice>
      <mc:Fallback>
        <oleObject progId="Equation.DSMT4" shapeId="3118" r:id="rId16"/>
      </mc:Fallback>
    </mc:AlternateContent>
    <mc:AlternateContent xmlns:mc="http://schemas.openxmlformats.org/markup-compatibility/2006">
      <mc:Choice Requires="x14">
        <oleObject progId="Equation.DSMT4" shapeId="3122" r:id="rId18">
          <objectPr defaultSize="0" r:id="rId19">
            <anchor moveWithCells="1">
              <from>
                <xdr:col>6</xdr:col>
                <xdr:colOff>314325</xdr:colOff>
                <xdr:row>9</xdr:row>
                <xdr:rowOff>161925</xdr:rowOff>
              </from>
              <to>
                <xdr:col>6</xdr:col>
                <xdr:colOff>1724025</xdr:colOff>
                <xdr:row>12</xdr:row>
                <xdr:rowOff>85725</xdr:rowOff>
              </to>
            </anchor>
          </objectPr>
        </oleObject>
      </mc:Choice>
      <mc:Fallback>
        <oleObject progId="Equation.DSMT4" shapeId="3122" r:id="rId18"/>
      </mc:Fallback>
    </mc:AlternateContent>
    <mc:AlternateContent xmlns:mc="http://schemas.openxmlformats.org/markup-compatibility/2006">
      <mc:Choice Requires="x14">
        <oleObject progId="Equation.DSMT4" shapeId="3123" r:id="rId20">
          <objectPr defaultSize="0" r:id="rId21">
            <anchor moveWithCells="1">
              <from>
                <xdr:col>6</xdr:col>
                <xdr:colOff>504825</xdr:colOff>
                <xdr:row>12</xdr:row>
                <xdr:rowOff>171450</xdr:rowOff>
              </from>
              <to>
                <xdr:col>6</xdr:col>
                <xdr:colOff>1543050</xdr:colOff>
                <xdr:row>14</xdr:row>
                <xdr:rowOff>47625</xdr:rowOff>
              </to>
            </anchor>
          </objectPr>
        </oleObject>
      </mc:Choice>
      <mc:Fallback>
        <oleObject progId="Equation.DSMT4" shapeId="3123" r:id="rId20"/>
      </mc:Fallback>
    </mc:AlternateContent>
    <mc:AlternateContent xmlns:mc="http://schemas.openxmlformats.org/markup-compatibility/2006">
      <mc:Choice Requires="x14">
        <oleObject progId="Equation.DSMT4" shapeId="3124" r:id="rId22">
          <objectPr defaultSize="0" r:id="rId23">
            <anchor moveWithCells="1">
              <from>
                <xdr:col>6</xdr:col>
                <xdr:colOff>504825</xdr:colOff>
                <xdr:row>14</xdr:row>
                <xdr:rowOff>171450</xdr:rowOff>
              </from>
              <to>
                <xdr:col>6</xdr:col>
                <xdr:colOff>1533525</xdr:colOff>
                <xdr:row>16</xdr:row>
                <xdr:rowOff>47625</xdr:rowOff>
              </to>
            </anchor>
          </objectPr>
        </oleObject>
      </mc:Choice>
      <mc:Fallback>
        <oleObject progId="Equation.DSMT4" shapeId="3124" r:id="rId22"/>
      </mc:Fallback>
    </mc:AlternateContent>
    <mc:AlternateContent xmlns:mc="http://schemas.openxmlformats.org/markup-compatibility/2006">
      <mc:Choice Requires="x14">
        <oleObject progId="Equation.DSMT4" shapeId="3125" r:id="rId24">
          <objectPr defaultSize="0" r:id="rId25">
            <anchor moveWithCells="1">
              <from>
                <xdr:col>6</xdr:col>
                <xdr:colOff>771525</xdr:colOff>
                <xdr:row>30</xdr:row>
                <xdr:rowOff>180975</xdr:rowOff>
              </from>
              <to>
                <xdr:col>6</xdr:col>
                <xdr:colOff>1266825</xdr:colOff>
                <xdr:row>32</xdr:row>
                <xdr:rowOff>28575</xdr:rowOff>
              </to>
            </anchor>
          </objectPr>
        </oleObject>
      </mc:Choice>
      <mc:Fallback>
        <oleObject progId="Equation.DSMT4" shapeId="3125" r:id="rId24"/>
      </mc:Fallback>
    </mc:AlternateContent>
    <mc:AlternateContent xmlns:mc="http://schemas.openxmlformats.org/markup-compatibility/2006">
      <mc:Choice Requires="x14">
        <oleObject progId="Equation.DSMT4" shapeId="3127" r:id="rId26">
          <objectPr defaultSize="0" r:id="rId27">
            <anchor moveWithCells="1">
              <from>
                <xdr:col>6</xdr:col>
                <xdr:colOff>904875</xdr:colOff>
                <xdr:row>33</xdr:row>
                <xdr:rowOff>9525</xdr:rowOff>
              </from>
              <to>
                <xdr:col>6</xdr:col>
                <xdr:colOff>1133475</xdr:colOff>
                <xdr:row>35</xdr:row>
                <xdr:rowOff>19050</xdr:rowOff>
              </to>
            </anchor>
          </objectPr>
        </oleObject>
      </mc:Choice>
      <mc:Fallback>
        <oleObject progId="Equation.DSMT4" shapeId="3127" r:id="rId26"/>
      </mc:Fallback>
    </mc:AlternateContent>
    <mc:AlternateContent xmlns:mc="http://schemas.openxmlformats.org/markup-compatibility/2006">
      <mc:Choice Requires="x14">
        <oleObject progId="Equation.DSMT4" shapeId="3129" r:id="rId28">
          <objectPr defaultSize="0" r:id="rId29">
            <anchor moveWithCells="1">
              <from>
                <xdr:col>6</xdr:col>
                <xdr:colOff>771525</xdr:colOff>
                <xdr:row>5</xdr:row>
                <xdr:rowOff>9525</xdr:rowOff>
              </from>
              <to>
                <xdr:col>6</xdr:col>
                <xdr:colOff>1266825</xdr:colOff>
                <xdr:row>6</xdr:row>
                <xdr:rowOff>47625</xdr:rowOff>
              </to>
            </anchor>
          </objectPr>
        </oleObject>
      </mc:Choice>
      <mc:Fallback>
        <oleObject progId="Equation.DSMT4" shapeId="3129" r:id="rId28"/>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5"/>
  <sheetViews>
    <sheetView showGridLines="0" tabSelected="1" view="pageBreakPreview" zoomScale="103" zoomScaleNormal="100" zoomScaleSheetLayoutView="47" workbookViewId="0">
      <selection activeCell="H20" sqref="H20"/>
    </sheetView>
  </sheetViews>
  <sheetFormatPr defaultRowHeight="12.75" x14ac:dyDescent="0.2"/>
  <cols>
    <col min="1" max="4" width="16.6640625" style="77" customWidth="1"/>
    <col min="5" max="5" width="41.6640625" style="77" customWidth="1"/>
    <col min="6" max="6" width="16.1640625" style="77" customWidth="1"/>
    <col min="7" max="7" width="4" style="77" customWidth="1"/>
    <col min="8" max="8" width="23.6640625" style="77" customWidth="1"/>
    <col min="9" max="9" width="6.6640625" style="77" customWidth="1"/>
    <col min="10" max="10" width="10.83203125" style="77" customWidth="1"/>
    <col min="11" max="12" width="10" style="77" customWidth="1"/>
    <col min="13" max="13" width="1.6640625" style="77" customWidth="1"/>
    <col min="14" max="14" width="47" style="77" customWidth="1"/>
    <col min="15" max="27" width="9.33203125" style="77"/>
    <col min="28" max="28" width="33.5" style="77" bestFit="1" customWidth="1"/>
    <col min="29" max="29" width="33.5" style="77" customWidth="1"/>
    <col min="30" max="30" width="25" style="77" bestFit="1" customWidth="1"/>
    <col min="31" max="31" width="27.6640625" style="77" bestFit="1" customWidth="1"/>
    <col min="32" max="32" width="12.6640625" style="77" bestFit="1" customWidth="1"/>
    <col min="33" max="34" width="18.83203125" style="77" bestFit="1" customWidth="1"/>
    <col min="35" max="35" width="15.33203125" style="77" bestFit="1" customWidth="1"/>
    <col min="36" max="36" width="9.33203125" style="77"/>
    <col min="37" max="37" width="12.5" style="77" bestFit="1" customWidth="1"/>
    <col min="38" max="16384" width="9.33203125" style="77"/>
  </cols>
  <sheetData>
    <row r="1" spans="1:43" ht="30" customHeight="1" x14ac:dyDescent="0.2">
      <c r="A1" s="214" t="str">
        <f>"3 - AR No. "&amp;'[1]Database Export'!A3&amp;" - Incentives"</f>
        <v>3 - AR No. 1 - Incentives</v>
      </c>
      <c r="B1" s="215"/>
      <c r="C1" s="215"/>
      <c r="D1" s="215"/>
      <c r="E1" s="215"/>
      <c r="F1" s="216"/>
      <c r="G1" s="216"/>
      <c r="W1" s="217"/>
      <c r="X1" s="217"/>
      <c r="Y1" s="217"/>
      <c r="Z1" s="217"/>
      <c r="AA1" s="217"/>
      <c r="AB1" s="217"/>
      <c r="AC1" s="217"/>
      <c r="AD1" s="217"/>
      <c r="AE1" s="217"/>
      <c r="AF1" s="217"/>
      <c r="AG1" s="217"/>
      <c r="AH1" s="217"/>
      <c r="AI1" s="217"/>
      <c r="AJ1" s="217"/>
      <c r="AK1" s="217"/>
      <c r="AL1" s="217"/>
      <c r="AM1" s="217"/>
      <c r="AN1" s="217"/>
    </row>
    <row r="2" spans="1:43" s="168" customFormat="1" ht="15" customHeight="1" x14ac:dyDescent="0.2">
      <c r="A2" s="218" t="str">
        <f>Narrative!A2</f>
        <v>Efficient Belt Drives Template style 2015</v>
      </c>
      <c r="B2" s="195"/>
      <c r="C2" s="195"/>
      <c r="D2" s="195"/>
      <c r="E2" s="195"/>
      <c r="F2" s="219"/>
      <c r="G2" s="219"/>
      <c r="I2" s="77"/>
      <c r="J2" s="77"/>
      <c r="K2" s="77"/>
      <c r="L2" s="77"/>
      <c r="M2" s="77"/>
      <c r="N2" s="77"/>
      <c r="O2" s="77"/>
      <c r="P2" s="77"/>
      <c r="Q2" s="77"/>
      <c r="R2" s="77"/>
      <c r="S2" s="77"/>
      <c r="T2" s="77"/>
      <c r="U2" s="77"/>
      <c r="V2" s="77"/>
      <c r="W2" s="217"/>
      <c r="X2" s="217"/>
      <c r="Y2" s="217"/>
      <c r="Z2" s="217"/>
      <c r="AA2" s="217"/>
      <c r="AB2" s="217"/>
      <c r="AC2" s="217"/>
      <c r="AD2" s="217"/>
      <c r="AE2" s="217"/>
      <c r="AF2" s="217"/>
      <c r="AG2" s="217"/>
      <c r="AH2" s="217"/>
      <c r="AI2" s="217"/>
      <c r="AJ2" s="217"/>
      <c r="AK2" s="217"/>
      <c r="AL2" s="217"/>
      <c r="AM2" s="217"/>
      <c r="AN2" s="217"/>
      <c r="AO2" s="217"/>
      <c r="AP2" s="77"/>
      <c r="AQ2" s="77"/>
    </row>
    <row r="3" spans="1:43" ht="15" customHeight="1" x14ac:dyDescent="0.2">
      <c r="A3" s="82" t="s">
        <v>357</v>
      </c>
      <c r="B3" s="7"/>
      <c r="C3" s="82"/>
      <c r="D3" s="82"/>
      <c r="E3" s="82"/>
      <c r="H3" s="220"/>
      <c r="W3" s="217"/>
      <c r="X3" s="217"/>
      <c r="Y3" s="217"/>
      <c r="Z3" s="217"/>
      <c r="AA3" s="217"/>
      <c r="AB3" s="217"/>
      <c r="AC3" s="217"/>
      <c r="AD3" s="217"/>
      <c r="AE3" s="217"/>
      <c r="AF3" s="217"/>
      <c r="AG3" s="217"/>
      <c r="AH3" s="217"/>
      <c r="AI3" s="217"/>
      <c r="AJ3" s="217"/>
      <c r="AK3" s="217"/>
      <c r="AL3" s="217"/>
      <c r="AM3" s="217"/>
      <c r="AN3" s="217"/>
      <c r="AO3" s="217"/>
    </row>
    <row r="4" spans="1:43" ht="15" customHeight="1" x14ac:dyDescent="0.2">
      <c r="A4" s="170" t="s">
        <v>39</v>
      </c>
      <c r="C4" s="221">
        <f>Analysis!C49</f>
        <v>0</v>
      </c>
      <c r="G4" s="222" t="s">
        <v>358</v>
      </c>
      <c r="H4" s="222"/>
      <c r="I4" s="222"/>
      <c r="J4" s="222"/>
      <c r="K4" s="222"/>
      <c r="L4" s="222"/>
      <c r="M4" s="222"/>
      <c r="N4" s="222"/>
      <c r="W4" s="223"/>
      <c r="X4" s="217"/>
      <c r="Y4" s="217"/>
      <c r="Z4" s="217"/>
      <c r="AA4" s="217"/>
      <c r="AB4" s="217"/>
      <c r="AC4" s="217"/>
      <c r="AD4" s="217"/>
      <c r="AE4" s="217"/>
      <c r="AF4" s="217"/>
      <c r="AG4" s="217"/>
      <c r="AH4" s="217"/>
      <c r="AI4" s="217"/>
      <c r="AJ4" s="217"/>
      <c r="AK4" s="217"/>
      <c r="AL4" s="217"/>
      <c r="AM4" s="217"/>
      <c r="AN4" s="217"/>
    </row>
    <row r="5" spans="1:43" ht="15" customHeight="1" x14ac:dyDescent="0.2">
      <c r="A5" s="170" t="s">
        <v>206</v>
      </c>
      <c r="C5" s="221">
        <f>Analysis!C48</f>
        <v>2611.4007776839007</v>
      </c>
      <c r="D5" s="224" t="s">
        <v>187</v>
      </c>
      <c r="G5" s="225" t="s">
        <v>359</v>
      </c>
      <c r="H5" s="226" t="s">
        <v>360</v>
      </c>
      <c r="I5" s="227" t="s">
        <v>361</v>
      </c>
      <c r="J5" s="227"/>
      <c r="K5" s="227"/>
      <c r="L5" s="227"/>
      <c r="M5" s="227"/>
      <c r="N5" s="227"/>
      <c r="O5" s="228"/>
      <c r="P5" s="228"/>
      <c r="Q5" s="228"/>
      <c r="R5" s="228"/>
      <c r="S5" s="228"/>
      <c r="T5" s="228"/>
      <c r="U5" s="228"/>
      <c r="V5" s="228"/>
      <c r="W5" s="228"/>
      <c r="X5" s="228"/>
      <c r="Y5" s="228"/>
      <c r="Z5" s="228"/>
      <c r="AA5" s="228"/>
      <c r="AB5" s="228"/>
      <c r="AC5" s="228"/>
      <c r="AD5" s="228"/>
      <c r="AE5" s="228"/>
      <c r="AF5" s="228"/>
      <c r="AG5" s="228"/>
      <c r="AH5" s="228"/>
      <c r="AI5" s="228"/>
      <c r="AJ5" s="228"/>
      <c r="AK5" s="217"/>
      <c r="AL5" s="217"/>
      <c r="AM5" s="217"/>
      <c r="AN5" s="217"/>
    </row>
    <row r="6" spans="1:43" ht="15" customHeight="1" x14ac:dyDescent="0.2">
      <c r="A6" s="170" t="s">
        <v>205</v>
      </c>
      <c r="C6" s="78">
        <f>C4/C5</f>
        <v>0</v>
      </c>
      <c r="D6" s="224" t="s">
        <v>188</v>
      </c>
      <c r="F6" s="229"/>
      <c r="G6" s="225" t="s">
        <v>359</v>
      </c>
      <c r="H6" s="230" t="s">
        <v>362</v>
      </c>
      <c r="I6" s="227" t="s">
        <v>363</v>
      </c>
      <c r="J6" s="227"/>
      <c r="K6" s="227"/>
      <c r="L6" s="227"/>
      <c r="M6" s="227"/>
      <c r="N6" s="227"/>
      <c r="O6" s="228"/>
      <c r="P6" s="228"/>
      <c r="Q6" s="228"/>
      <c r="R6" s="228"/>
      <c r="S6" s="228"/>
      <c r="T6" s="228"/>
      <c r="U6" s="228"/>
      <c r="V6" s="228"/>
      <c r="W6" s="228"/>
      <c r="X6" s="228"/>
      <c r="Y6" s="228"/>
      <c r="Z6" s="228"/>
      <c r="AA6" s="228"/>
      <c r="AB6" s="228"/>
      <c r="AC6" s="228"/>
      <c r="AD6" s="228"/>
      <c r="AE6" s="228"/>
      <c r="AF6" s="228"/>
      <c r="AG6" s="228"/>
      <c r="AH6" s="228"/>
      <c r="AI6" s="228"/>
      <c r="AJ6" s="228"/>
      <c r="AK6" s="217"/>
      <c r="AL6" s="217"/>
      <c r="AM6" s="217"/>
      <c r="AN6" s="217"/>
    </row>
    <row r="7" spans="1:43" ht="15" customHeight="1" x14ac:dyDescent="0.2">
      <c r="A7" s="231"/>
      <c r="B7" s="3"/>
      <c r="G7" s="225" t="s">
        <v>359</v>
      </c>
      <c r="H7" s="230" t="s">
        <v>364</v>
      </c>
      <c r="I7" s="227" t="s">
        <v>365</v>
      </c>
      <c r="J7" s="227"/>
      <c r="K7" s="227"/>
      <c r="L7" s="227"/>
      <c r="M7" s="227"/>
      <c r="N7" s="227"/>
      <c r="O7" s="228"/>
      <c r="P7" s="228"/>
      <c r="Q7" s="228"/>
      <c r="R7" s="228"/>
      <c r="S7" s="228"/>
      <c r="T7" s="228"/>
      <c r="U7" s="228"/>
      <c r="V7" s="228"/>
      <c r="W7" s="228"/>
      <c r="X7" s="228"/>
      <c r="Y7" s="228"/>
      <c r="Z7" s="228"/>
      <c r="AA7" s="228"/>
      <c r="AB7" s="228"/>
      <c r="AC7" s="228"/>
      <c r="AD7" s="228"/>
      <c r="AE7" s="228"/>
      <c r="AF7" s="228"/>
      <c r="AG7" s="228"/>
      <c r="AH7" s="228"/>
      <c r="AI7" s="228"/>
      <c r="AJ7" s="228"/>
      <c r="AK7" s="217"/>
      <c r="AL7" s="217"/>
      <c r="AM7" s="217"/>
      <c r="AN7" s="217"/>
    </row>
    <row r="8" spans="1:43" ht="15" customHeight="1" x14ac:dyDescent="0.2">
      <c r="A8" s="171" t="s">
        <v>366</v>
      </c>
      <c r="B8" s="171"/>
      <c r="C8" s="171"/>
      <c r="D8" s="171"/>
      <c r="E8" s="171"/>
      <c r="F8" s="168"/>
      <c r="G8" s="198"/>
      <c r="H8" s="198"/>
      <c r="I8" s="198"/>
      <c r="J8" s="198"/>
      <c r="K8" s="198"/>
      <c r="L8" s="198"/>
      <c r="M8" s="198"/>
      <c r="N8" s="198"/>
      <c r="O8" s="232"/>
      <c r="P8" s="232"/>
      <c r="Q8" s="232"/>
      <c r="R8" s="232"/>
      <c r="S8" s="232"/>
      <c r="T8" s="232"/>
      <c r="U8" s="232"/>
      <c r="V8" s="232"/>
      <c r="W8" s="223"/>
      <c r="X8" s="217"/>
      <c r="Y8" s="217"/>
      <c r="Z8" s="217"/>
      <c r="AA8" s="217"/>
      <c r="AB8" s="217"/>
      <c r="AC8" s="217"/>
      <c r="AD8" s="217"/>
      <c r="AE8" s="217"/>
      <c r="AF8" s="217"/>
      <c r="AG8" s="217"/>
      <c r="AH8" s="217"/>
      <c r="AI8" s="217"/>
      <c r="AJ8" s="217"/>
      <c r="AK8" s="217"/>
      <c r="AL8" s="217"/>
      <c r="AM8" s="217"/>
      <c r="AN8" s="217"/>
    </row>
    <row r="9" spans="1:43" ht="15" customHeight="1" x14ac:dyDescent="0.2">
      <c r="A9" s="233" t="s">
        <v>154</v>
      </c>
      <c r="B9" s="234" t="s">
        <v>367</v>
      </c>
      <c r="C9" s="234" t="s">
        <v>368</v>
      </c>
      <c r="D9" s="235" t="s">
        <v>369</v>
      </c>
      <c r="E9" s="236" t="s">
        <v>181</v>
      </c>
      <c r="F9" s="235"/>
      <c r="G9" s="225"/>
      <c r="H9" s="237"/>
      <c r="I9" s="238"/>
      <c r="J9" s="227"/>
      <c r="K9" s="227"/>
      <c r="L9" s="227"/>
      <c r="M9" s="227"/>
      <c r="N9" s="227"/>
      <c r="O9" s="232"/>
      <c r="P9" s="232"/>
      <c r="Q9" s="232"/>
      <c r="R9" s="232"/>
      <c r="S9" s="232"/>
      <c r="T9" s="232"/>
      <c r="U9" s="232"/>
      <c r="V9" s="232"/>
      <c r="W9" s="223"/>
      <c r="X9" s="217"/>
      <c r="Y9" s="217"/>
      <c r="Z9" s="217"/>
      <c r="AA9" s="217"/>
      <c r="AB9" s="217"/>
      <c r="AC9" s="217"/>
      <c r="AD9" s="217"/>
      <c r="AE9" s="217"/>
      <c r="AF9" s="217"/>
      <c r="AG9" s="217"/>
      <c r="AH9" s="217"/>
      <c r="AI9" s="217"/>
      <c r="AJ9" s="217"/>
      <c r="AK9" s="217"/>
      <c r="AL9" s="217"/>
      <c r="AM9" s="217"/>
      <c r="AN9" s="217"/>
    </row>
    <row r="10" spans="1:43" ht="15" customHeight="1" x14ac:dyDescent="0.2">
      <c r="A10" s="239"/>
      <c r="B10" s="239"/>
      <c r="C10" s="239"/>
      <c r="D10" s="239" t="s">
        <v>370</v>
      </c>
      <c r="E10" s="239"/>
      <c r="F10" s="240"/>
      <c r="G10" s="222" t="s">
        <v>371</v>
      </c>
      <c r="H10" s="222"/>
      <c r="I10" s="222"/>
      <c r="J10" s="222"/>
      <c r="K10" s="222"/>
      <c r="L10" s="222"/>
      <c r="M10" s="222"/>
      <c r="N10" s="222"/>
      <c r="O10" s="232"/>
      <c r="P10" s="232"/>
      <c r="Q10" s="232"/>
      <c r="R10" s="232"/>
      <c r="S10" s="232"/>
      <c r="T10" s="232"/>
      <c r="U10" s="232"/>
      <c r="V10" s="232"/>
      <c r="W10" s="223"/>
      <c r="X10" s="217"/>
      <c r="Y10" s="217"/>
      <c r="Z10" s="217"/>
      <c r="AA10" s="217"/>
      <c r="AB10" s="217"/>
      <c r="AC10" s="217"/>
      <c r="AD10" s="217"/>
      <c r="AE10" s="217"/>
      <c r="AF10" s="217"/>
      <c r="AG10" s="217"/>
      <c r="AH10" s="217"/>
      <c r="AI10" s="217"/>
      <c r="AJ10" s="217"/>
      <c r="AK10" s="217"/>
      <c r="AL10" s="217"/>
      <c r="AM10" s="217"/>
      <c r="AN10" s="217"/>
    </row>
    <row r="11" spans="1:43" ht="15" customHeight="1" x14ac:dyDescent="0.2">
      <c r="A11" s="241"/>
      <c r="B11" s="242"/>
      <c r="C11" s="242" t="str">
        <f>IF(A11="","",$C$4-B11)</f>
        <v/>
      </c>
      <c r="D11" s="243" t="str">
        <f>IF(A11="","",C11/$C$5)</f>
        <v/>
      </c>
      <c r="E11" s="244"/>
      <c r="F11" s="245" t="str">
        <f>IF(A11="","&lt;&lt;HIDE ROW","")</f>
        <v>&lt;&lt;HIDE ROW</v>
      </c>
      <c r="G11" s="245"/>
      <c r="H11" s="227" t="s">
        <v>372</v>
      </c>
      <c r="I11" s="227"/>
      <c r="J11" s="227"/>
      <c r="K11" s="227"/>
      <c r="L11" s="227"/>
      <c r="M11" s="227"/>
      <c r="N11" s="227"/>
      <c r="O11" s="232"/>
      <c r="P11" s="232"/>
      <c r="Q11" s="232"/>
      <c r="R11" s="232"/>
      <c r="S11" s="232"/>
      <c r="T11" s="232"/>
      <c r="U11" s="232"/>
      <c r="V11" s="232"/>
      <c r="W11" s="223"/>
      <c r="X11" s="217"/>
      <c r="Y11" s="217"/>
      <c r="Z11" s="217"/>
      <c r="AA11" s="217"/>
      <c r="AB11" s="217"/>
      <c r="AC11" s="217"/>
      <c r="AD11" s="217"/>
      <c r="AE11" s="217"/>
      <c r="AF11" s="217"/>
      <c r="AG11" s="217"/>
      <c r="AH11" s="217"/>
      <c r="AI11" s="217"/>
      <c r="AJ11" s="217"/>
      <c r="AK11" s="217"/>
      <c r="AL11" s="217"/>
      <c r="AM11" s="217"/>
      <c r="AN11" s="217"/>
    </row>
    <row r="12" spans="1:43" ht="15" customHeight="1" x14ac:dyDescent="0.2">
      <c r="A12" s="241"/>
      <c r="B12" s="242"/>
      <c r="C12" s="242" t="str">
        <f>IF(A12="","",C11-B12)</f>
        <v/>
      </c>
      <c r="D12" s="243" t="str">
        <f>IF(A12="","",C12/$C$5)</f>
        <v/>
      </c>
      <c r="E12" s="244"/>
      <c r="F12" s="245" t="str">
        <f t="shared" ref="F12:F15" si="0">IF(A12="","&lt;&lt;HIDE ROW","")</f>
        <v>&lt;&lt;HIDE ROW</v>
      </c>
      <c r="G12" s="245"/>
      <c r="H12" s="227"/>
      <c r="I12" s="227"/>
      <c r="J12" s="227"/>
      <c r="K12" s="227"/>
      <c r="L12" s="227"/>
      <c r="M12" s="227"/>
      <c r="N12" s="227"/>
      <c r="O12" s="232"/>
      <c r="P12" s="232"/>
      <c r="Q12" s="232"/>
      <c r="R12" s="232"/>
      <c r="S12" s="232"/>
      <c r="T12" s="232"/>
      <c r="U12" s="232"/>
      <c r="V12" s="232"/>
      <c r="W12" s="223"/>
      <c r="X12" s="217"/>
      <c r="Y12" s="217"/>
      <c r="Z12" s="217"/>
      <c r="AA12" s="217"/>
      <c r="AB12" s="217"/>
      <c r="AC12" s="217"/>
      <c r="AD12" s="217"/>
      <c r="AE12" s="217"/>
      <c r="AF12" s="217"/>
      <c r="AG12" s="217"/>
      <c r="AH12" s="217"/>
      <c r="AI12" s="217"/>
      <c r="AJ12" s="217"/>
      <c r="AK12" s="217"/>
      <c r="AL12" s="217"/>
      <c r="AM12" s="217"/>
      <c r="AN12" s="217"/>
    </row>
    <row r="13" spans="1:43" ht="15" customHeight="1" x14ac:dyDescent="0.2">
      <c r="A13" s="241"/>
      <c r="B13" s="242"/>
      <c r="C13" s="242" t="str">
        <f>IF(A13="","",C12-B13)</f>
        <v/>
      </c>
      <c r="D13" s="243" t="str">
        <f>IF(A13="","",C13/$C$5)</f>
        <v/>
      </c>
      <c r="E13" s="244"/>
      <c r="F13" s="245" t="str">
        <f t="shared" si="0"/>
        <v>&lt;&lt;HIDE ROW</v>
      </c>
      <c r="G13" s="245"/>
      <c r="H13" s="227"/>
      <c r="I13" s="227"/>
      <c r="J13" s="227"/>
      <c r="K13" s="227"/>
      <c r="L13" s="227"/>
      <c r="M13" s="227"/>
      <c r="N13" s="227"/>
      <c r="O13" s="232"/>
      <c r="P13" s="232"/>
      <c r="Q13" s="232"/>
      <c r="R13" s="232"/>
      <c r="S13" s="232"/>
      <c r="T13" s="232"/>
      <c r="U13" s="232"/>
      <c r="V13" s="232"/>
      <c r="W13" s="223"/>
      <c r="X13" s="217"/>
      <c r="Y13" s="217"/>
      <c r="Z13" s="217"/>
      <c r="AA13" s="217"/>
      <c r="AB13" s="217"/>
      <c r="AC13" s="217"/>
      <c r="AD13" s="217"/>
      <c r="AE13" s="217"/>
      <c r="AF13" s="217"/>
      <c r="AG13" s="217"/>
      <c r="AH13" s="217"/>
      <c r="AI13" s="217"/>
      <c r="AJ13" s="217"/>
      <c r="AK13" s="217"/>
      <c r="AL13" s="217"/>
      <c r="AM13" s="217"/>
      <c r="AN13" s="217"/>
    </row>
    <row r="14" spans="1:43" ht="15" customHeight="1" x14ac:dyDescent="0.2">
      <c r="A14" s="241"/>
      <c r="B14" s="242"/>
      <c r="C14" s="242" t="str">
        <f>IF(A14="","",C13-B14)</f>
        <v/>
      </c>
      <c r="D14" s="243" t="str">
        <f>IF(A14="","",C14/$C$5)</f>
        <v/>
      </c>
      <c r="E14" s="244"/>
      <c r="F14" s="245" t="str">
        <f t="shared" si="0"/>
        <v>&lt;&lt;HIDE ROW</v>
      </c>
      <c r="G14" s="245"/>
      <c r="H14" s="227"/>
      <c r="I14" s="227"/>
      <c r="J14" s="227"/>
      <c r="K14" s="227"/>
      <c r="L14" s="227"/>
      <c r="M14" s="227"/>
      <c r="N14" s="227"/>
      <c r="O14" s="232"/>
      <c r="P14" s="232"/>
      <c r="Q14" s="232"/>
      <c r="R14" s="232"/>
      <c r="S14" s="232"/>
      <c r="T14" s="232"/>
      <c r="U14" s="232"/>
      <c r="V14" s="232"/>
      <c r="W14" s="223"/>
      <c r="X14" s="217"/>
      <c r="Y14" s="217"/>
      <c r="Z14" s="217"/>
      <c r="AA14" s="217"/>
      <c r="AB14" s="217"/>
      <c r="AC14" s="217"/>
      <c r="AD14" s="217"/>
      <c r="AE14" s="217"/>
      <c r="AF14" s="217"/>
      <c r="AG14" s="217"/>
      <c r="AH14" s="217"/>
      <c r="AI14" s="217"/>
      <c r="AJ14" s="217"/>
      <c r="AK14" s="217"/>
      <c r="AL14" s="217"/>
      <c r="AM14" s="217"/>
      <c r="AN14" s="217"/>
    </row>
    <row r="15" spans="1:43" ht="15" customHeight="1" x14ac:dyDescent="0.2">
      <c r="A15" s="241"/>
      <c r="B15" s="242"/>
      <c r="C15" s="242" t="str">
        <f>IF(A15="","",C14-B15)</f>
        <v/>
      </c>
      <c r="D15" s="243" t="str">
        <f>IF(A15="","",C15/$C$5)</f>
        <v/>
      </c>
      <c r="E15" s="244"/>
      <c r="F15" s="245" t="str">
        <f t="shared" si="0"/>
        <v>&lt;&lt;HIDE ROW</v>
      </c>
      <c r="G15" s="245"/>
      <c r="H15" s="227"/>
      <c r="I15" s="227"/>
      <c r="J15" s="227"/>
      <c r="K15" s="227"/>
      <c r="L15" s="227"/>
      <c r="M15" s="227"/>
      <c r="N15" s="227"/>
      <c r="O15" s="232"/>
      <c r="P15" s="232"/>
      <c r="Q15" s="232"/>
      <c r="R15" s="232"/>
      <c r="S15" s="232"/>
      <c r="T15" s="232"/>
      <c r="U15" s="232"/>
      <c r="V15" s="232"/>
      <c r="W15" s="223"/>
      <c r="X15" s="217"/>
      <c r="Y15" s="217"/>
      <c r="Z15" s="217"/>
      <c r="AA15" s="217"/>
      <c r="AB15" s="217"/>
      <c r="AC15" s="217"/>
      <c r="AD15" s="217"/>
      <c r="AE15" s="217"/>
      <c r="AF15" s="217"/>
      <c r="AG15" s="217"/>
      <c r="AH15" s="217"/>
      <c r="AI15" s="217"/>
      <c r="AJ15" s="217"/>
      <c r="AK15" s="217"/>
      <c r="AL15" s="217"/>
      <c r="AM15" s="217"/>
      <c r="AN15" s="217"/>
    </row>
    <row r="16" spans="1:43" ht="15" customHeight="1" x14ac:dyDescent="0.2">
      <c r="A16" s="246" t="s">
        <v>157</v>
      </c>
      <c r="B16" s="247">
        <f>SUM(B11:B15)</f>
        <v>0</v>
      </c>
      <c r="C16" s="247">
        <f>C4-B16</f>
        <v>0</v>
      </c>
      <c r="D16" s="248">
        <f>IF(C5="","",C16/C5)</f>
        <v>0</v>
      </c>
      <c r="E16" s="249"/>
      <c r="F16" s="245" t="str">
        <f>IF(A12="","&lt;&lt;HIDE ROW","")</f>
        <v>&lt;&lt;HIDE ROW</v>
      </c>
      <c r="G16" s="222" t="s">
        <v>373</v>
      </c>
      <c r="H16" s="222"/>
      <c r="I16" s="222"/>
      <c r="J16" s="222"/>
      <c r="K16" s="222"/>
      <c r="L16" s="222"/>
      <c r="M16" s="222"/>
      <c r="N16" s="222"/>
      <c r="O16" s="232"/>
      <c r="P16" s="232"/>
      <c r="Q16" s="232"/>
      <c r="R16" s="232"/>
      <c r="S16" s="232"/>
      <c r="T16" s="232"/>
      <c r="U16" s="232"/>
      <c r="V16" s="232"/>
      <c r="W16" s="223"/>
      <c r="X16" s="217"/>
      <c r="Y16" s="217"/>
      <c r="Z16" s="217"/>
      <c r="AA16" s="217"/>
      <c r="AB16" s="217"/>
      <c r="AC16" s="217"/>
      <c r="AD16" s="217"/>
      <c r="AE16" s="217"/>
      <c r="AF16" s="217"/>
      <c r="AG16" s="217"/>
      <c r="AH16" s="217"/>
      <c r="AI16" s="217"/>
      <c r="AJ16" s="217"/>
      <c r="AK16" s="217"/>
      <c r="AL16" s="217"/>
      <c r="AM16" s="217"/>
      <c r="AN16" s="217"/>
    </row>
    <row r="17" spans="1:40" ht="15" customHeight="1" x14ac:dyDescent="0.2">
      <c r="A17" s="250"/>
      <c r="B17" s="3"/>
      <c r="G17" s="251" t="s">
        <v>374</v>
      </c>
      <c r="H17" s="251"/>
      <c r="I17" s="251"/>
      <c r="J17" s="251"/>
      <c r="K17" s="251"/>
      <c r="L17" s="251"/>
      <c r="M17" s="251"/>
      <c r="N17" s="251"/>
      <c r="O17" s="232"/>
      <c r="P17" s="232"/>
      <c r="Q17" s="232"/>
      <c r="R17" s="232"/>
      <c r="S17" s="232"/>
      <c r="T17" s="232"/>
      <c r="U17" s="232"/>
      <c r="V17" s="232"/>
      <c r="W17" s="223"/>
      <c r="X17" s="217"/>
      <c r="Y17" s="217"/>
      <c r="Z17" s="217"/>
      <c r="AA17" s="217"/>
      <c r="AB17" s="217"/>
      <c r="AC17" s="217"/>
      <c r="AD17" s="217"/>
      <c r="AE17" s="217"/>
      <c r="AF17" s="217"/>
      <c r="AG17" s="217"/>
      <c r="AH17" s="217"/>
      <c r="AI17" s="217"/>
      <c r="AJ17" s="217"/>
      <c r="AK17" s="217"/>
      <c r="AL17" s="217"/>
      <c r="AM17" s="217"/>
      <c r="AN17" s="217"/>
    </row>
    <row r="18" spans="1:40" ht="15" customHeight="1" x14ac:dyDescent="0.2">
      <c r="A18" s="43"/>
      <c r="B18" s="252"/>
      <c r="C18" s="43"/>
      <c r="D18" s="43"/>
      <c r="E18" s="43"/>
      <c r="F18" s="43"/>
      <c r="G18" s="43"/>
      <c r="H18" s="232"/>
      <c r="I18" s="232"/>
      <c r="J18" s="232"/>
      <c r="K18" s="232"/>
      <c r="L18" s="232"/>
      <c r="M18" s="232"/>
      <c r="N18" s="232"/>
      <c r="O18" s="232"/>
      <c r="P18" s="232"/>
      <c r="Q18" s="232"/>
      <c r="R18" s="232"/>
      <c r="S18" s="232"/>
      <c r="T18" s="232"/>
      <c r="U18" s="232"/>
      <c r="V18" s="232"/>
      <c r="W18" s="223"/>
      <c r="X18" s="217"/>
      <c r="Y18" s="217"/>
      <c r="Z18" s="217"/>
      <c r="AA18" s="217"/>
      <c r="AB18" s="217"/>
      <c r="AC18" s="217"/>
      <c r="AD18" s="217"/>
      <c r="AE18" s="217"/>
      <c r="AF18" s="217"/>
      <c r="AG18" s="217"/>
      <c r="AH18" s="217"/>
      <c r="AI18" s="217"/>
      <c r="AJ18" s="217"/>
      <c r="AK18" s="217"/>
      <c r="AL18" s="217"/>
      <c r="AM18" s="217"/>
      <c r="AN18" s="217"/>
    </row>
    <row r="19" spans="1:40" ht="15" customHeight="1" x14ac:dyDescent="0.2">
      <c r="A19" s="253" t="s">
        <v>375</v>
      </c>
      <c r="B19" s="253"/>
      <c r="C19" s="253"/>
      <c r="D19" s="253"/>
      <c r="E19" s="253"/>
      <c r="F19" s="43"/>
      <c r="G19" s="43"/>
      <c r="H19" s="232"/>
      <c r="I19" s="232"/>
      <c r="J19" s="232"/>
      <c r="K19" s="232"/>
      <c r="L19" s="232"/>
      <c r="M19" s="232"/>
      <c r="N19" s="232"/>
      <c r="O19" s="232"/>
      <c r="P19" s="232"/>
      <c r="Q19" s="232"/>
      <c r="R19" s="232"/>
      <c r="S19" s="232"/>
      <c r="T19" s="232"/>
      <c r="U19" s="232"/>
      <c r="V19" s="232"/>
      <c r="W19" s="223"/>
      <c r="X19" s="217"/>
      <c r="Y19" s="217"/>
      <c r="Z19" s="217"/>
      <c r="AA19" s="217"/>
      <c r="AB19" s="217"/>
      <c r="AC19" s="217"/>
      <c r="AD19" s="217"/>
      <c r="AE19" s="217"/>
      <c r="AF19" s="217"/>
      <c r="AG19" s="217"/>
      <c r="AH19" s="217"/>
      <c r="AI19" s="217"/>
      <c r="AJ19" s="217"/>
      <c r="AK19" s="217"/>
      <c r="AL19" s="217"/>
      <c r="AM19" s="217"/>
      <c r="AN19" s="217"/>
    </row>
    <row r="20" spans="1:40" ht="15" customHeight="1" x14ac:dyDescent="0.2">
      <c r="A20" s="254" t="s">
        <v>376</v>
      </c>
      <c r="B20" s="254"/>
      <c r="C20" s="254"/>
      <c r="D20" s="254"/>
      <c r="E20" s="254"/>
      <c r="F20" s="245" t="s">
        <v>377</v>
      </c>
      <c r="G20" s="255"/>
      <c r="H20" s="255"/>
      <c r="I20" s="255"/>
      <c r="J20" s="255"/>
      <c r="K20" s="255"/>
      <c r="L20" s="232"/>
      <c r="M20" s="232"/>
      <c r="N20" s="232"/>
      <c r="O20" s="232"/>
      <c r="P20" s="232"/>
      <c r="Q20" s="232"/>
      <c r="R20" s="232"/>
      <c r="S20" s="232"/>
      <c r="T20" s="232"/>
      <c r="U20" s="232"/>
      <c r="V20" s="232"/>
      <c r="W20" s="223"/>
      <c r="X20" s="217"/>
      <c r="Y20" s="217"/>
      <c r="Z20" s="217"/>
      <c r="AA20" s="217"/>
      <c r="AB20" s="217"/>
      <c r="AC20" s="217"/>
      <c r="AD20" s="217"/>
      <c r="AE20" s="217"/>
      <c r="AF20" s="217"/>
      <c r="AG20" s="217"/>
      <c r="AH20" s="217"/>
      <c r="AI20" s="217"/>
      <c r="AJ20" s="217"/>
      <c r="AK20" s="217"/>
      <c r="AL20" s="217"/>
      <c r="AM20" s="217"/>
      <c r="AN20" s="217"/>
    </row>
    <row r="21" spans="1:40" ht="15" customHeight="1" x14ac:dyDescent="0.2">
      <c r="A21" s="256" t="s">
        <v>378</v>
      </c>
      <c r="B21" s="256"/>
      <c r="C21" s="256"/>
      <c r="D21" s="256"/>
      <c r="E21" s="256"/>
      <c r="F21" s="256" t="s">
        <v>379</v>
      </c>
      <c r="G21" s="256"/>
      <c r="H21" s="256"/>
      <c r="I21" s="256"/>
      <c r="J21" s="256"/>
      <c r="K21" s="256"/>
      <c r="L21" s="232"/>
      <c r="M21" s="232"/>
      <c r="N21" s="232"/>
      <c r="O21" s="232"/>
      <c r="P21" s="232"/>
      <c r="Q21" s="232"/>
      <c r="R21" s="232"/>
      <c r="S21" s="232"/>
      <c r="T21" s="232"/>
      <c r="U21" s="232"/>
      <c r="V21" s="232"/>
      <c r="W21" s="223"/>
      <c r="X21" s="217"/>
      <c r="Y21" s="217"/>
      <c r="Z21" s="217"/>
      <c r="AA21" s="217"/>
      <c r="AB21" s="217"/>
      <c r="AC21" s="217"/>
      <c r="AD21" s="217"/>
      <c r="AE21" s="217"/>
      <c r="AF21" s="217"/>
      <c r="AG21" s="217"/>
      <c r="AH21" s="217"/>
      <c r="AI21" s="217"/>
      <c r="AJ21" s="217"/>
      <c r="AK21" s="217"/>
      <c r="AL21" s="217"/>
      <c r="AM21" s="217"/>
      <c r="AN21" s="217"/>
    </row>
    <row r="22" spans="1:40" ht="15" customHeight="1" x14ac:dyDescent="0.2">
      <c r="A22" s="256"/>
      <c r="B22" s="256"/>
      <c r="C22" s="256"/>
      <c r="D22" s="256"/>
      <c r="E22" s="256"/>
      <c r="F22" s="256"/>
      <c r="G22" s="256"/>
      <c r="H22" s="256"/>
      <c r="I22" s="256"/>
      <c r="J22" s="256"/>
      <c r="K22" s="256"/>
      <c r="L22" s="232"/>
      <c r="M22" s="232"/>
      <c r="N22" s="232"/>
      <c r="O22" s="232"/>
      <c r="P22" s="232"/>
      <c r="Q22" s="232"/>
      <c r="R22" s="232"/>
      <c r="S22" s="232"/>
      <c r="T22" s="232"/>
      <c r="U22" s="232"/>
      <c r="V22" s="232"/>
      <c r="W22" s="223"/>
      <c r="X22" s="217"/>
      <c r="Y22" s="217"/>
      <c r="Z22" s="217"/>
      <c r="AA22" s="217"/>
      <c r="AB22" s="217"/>
      <c r="AC22" s="217"/>
      <c r="AD22" s="217"/>
      <c r="AE22" s="217"/>
      <c r="AF22" s="217"/>
      <c r="AG22" s="217"/>
      <c r="AH22" s="217"/>
      <c r="AI22" s="217"/>
      <c r="AJ22" s="217"/>
      <c r="AK22" s="217"/>
      <c r="AL22" s="217"/>
      <c r="AM22" s="217"/>
      <c r="AN22" s="217"/>
    </row>
    <row r="23" spans="1:40" ht="15" customHeight="1" x14ac:dyDescent="0.2">
      <c r="A23" s="256" t="s">
        <v>380</v>
      </c>
      <c r="B23" s="256"/>
      <c r="C23" s="256"/>
      <c r="D23" s="256"/>
      <c r="E23" s="256"/>
      <c r="F23" s="256"/>
      <c r="G23" s="256"/>
      <c r="H23" s="256"/>
      <c r="I23" s="256"/>
      <c r="J23" s="256"/>
      <c r="K23" s="256"/>
      <c r="L23" s="232"/>
      <c r="M23" s="232"/>
      <c r="N23" s="232"/>
      <c r="O23" s="232"/>
      <c r="P23" s="232"/>
      <c r="Q23" s="232"/>
      <c r="R23" s="232"/>
      <c r="S23" s="232"/>
      <c r="T23" s="232"/>
      <c r="U23" s="232"/>
      <c r="V23" s="232"/>
      <c r="W23" s="223"/>
      <c r="X23" s="217"/>
      <c r="Y23" s="217"/>
      <c r="Z23" s="217"/>
      <c r="AA23" s="217"/>
      <c r="AB23" s="217"/>
      <c r="AC23" s="217"/>
      <c r="AD23" s="217"/>
      <c r="AE23" s="217"/>
      <c r="AF23" s="217"/>
      <c r="AG23" s="217"/>
      <c r="AH23" s="217"/>
      <c r="AI23" s="217"/>
      <c r="AJ23" s="217"/>
      <c r="AK23" s="217"/>
      <c r="AL23" s="217"/>
      <c r="AM23" s="217"/>
      <c r="AN23" s="217"/>
    </row>
    <row r="24" spans="1:40" ht="15" customHeight="1" x14ac:dyDescent="0.2">
      <c r="A24" s="256"/>
      <c r="B24" s="256"/>
      <c r="C24" s="256"/>
      <c r="D24" s="256"/>
      <c r="E24" s="256"/>
      <c r="F24" s="43"/>
      <c r="G24" s="43"/>
      <c r="H24" s="232"/>
      <c r="I24" s="232"/>
      <c r="J24" s="232"/>
      <c r="K24" s="232"/>
      <c r="L24" s="232"/>
      <c r="M24" s="232"/>
      <c r="N24" s="232"/>
      <c r="O24" s="232"/>
      <c r="P24" s="232"/>
      <c r="Q24" s="232"/>
      <c r="R24" s="232"/>
      <c r="S24" s="232"/>
      <c r="T24" s="232"/>
      <c r="U24" s="232"/>
      <c r="V24" s="232"/>
      <c r="W24" s="223"/>
      <c r="X24" s="217"/>
      <c r="Y24" s="217"/>
      <c r="Z24" s="217"/>
      <c r="AA24" s="217"/>
      <c r="AB24" s="217"/>
      <c r="AC24" s="217"/>
      <c r="AD24" s="217"/>
      <c r="AE24" s="217"/>
      <c r="AF24" s="217"/>
      <c r="AG24" s="217"/>
      <c r="AH24" s="217"/>
      <c r="AI24" s="217"/>
      <c r="AJ24" s="217"/>
      <c r="AK24" s="217"/>
      <c r="AL24" s="217"/>
      <c r="AM24" s="217"/>
      <c r="AN24" s="217"/>
    </row>
    <row r="25" spans="1:40" ht="15" customHeight="1" x14ac:dyDescent="0.2">
      <c r="A25" s="43"/>
      <c r="B25" s="252"/>
      <c r="C25" s="43"/>
      <c r="D25" s="43"/>
      <c r="E25" s="43"/>
      <c r="F25" s="43"/>
      <c r="G25" s="43"/>
      <c r="H25" s="232"/>
      <c r="I25" s="232"/>
      <c r="J25" s="232"/>
      <c r="K25" s="232"/>
      <c r="L25" s="232"/>
      <c r="M25" s="232"/>
      <c r="N25" s="232"/>
      <c r="O25" s="232"/>
      <c r="P25" s="232"/>
      <c r="Q25" s="232"/>
      <c r="R25" s="232"/>
      <c r="S25" s="232"/>
      <c r="T25" s="232"/>
      <c r="U25" s="232"/>
      <c r="V25" s="232"/>
      <c r="W25" s="223"/>
      <c r="X25" s="217"/>
      <c r="Y25" s="217"/>
      <c r="Z25" s="217"/>
      <c r="AA25" s="217"/>
      <c r="AB25" s="217"/>
      <c r="AC25" s="217"/>
      <c r="AD25" s="217"/>
      <c r="AE25" s="217"/>
      <c r="AF25" s="217"/>
      <c r="AG25" s="217"/>
      <c r="AH25" s="217"/>
      <c r="AI25" s="217"/>
      <c r="AJ25" s="217"/>
      <c r="AK25" s="217"/>
      <c r="AL25" s="217"/>
      <c r="AM25" s="217"/>
      <c r="AN25" s="217"/>
    </row>
    <row r="26" spans="1:40" ht="15" customHeight="1" x14ac:dyDescent="0.2">
      <c r="A26" s="43"/>
      <c r="B26" s="252"/>
      <c r="C26" s="43"/>
      <c r="D26" s="43"/>
      <c r="E26" s="43"/>
      <c r="F26" s="43"/>
      <c r="G26" s="43"/>
      <c r="H26" s="232"/>
      <c r="I26" s="232"/>
      <c r="J26" s="232"/>
      <c r="K26" s="232"/>
      <c r="L26" s="232"/>
      <c r="M26" s="232"/>
      <c r="N26" s="232"/>
      <c r="O26" s="232"/>
      <c r="P26" s="232"/>
      <c r="Q26" s="232"/>
      <c r="R26" s="232"/>
      <c r="S26" s="232"/>
      <c r="T26" s="232"/>
      <c r="U26" s="232"/>
      <c r="V26" s="232"/>
      <c r="W26" s="223"/>
      <c r="X26" s="217"/>
      <c r="Y26" s="217"/>
      <c r="Z26" s="217"/>
      <c r="AA26" s="217"/>
      <c r="AB26" s="217"/>
      <c r="AC26" s="217"/>
      <c r="AD26" s="217"/>
      <c r="AE26" s="217"/>
      <c r="AF26" s="217"/>
      <c r="AG26" s="217"/>
      <c r="AH26" s="217"/>
      <c r="AI26" s="217"/>
      <c r="AJ26" s="217"/>
      <c r="AK26" s="217"/>
      <c r="AL26" s="217"/>
      <c r="AM26" s="217"/>
      <c r="AN26" s="217"/>
    </row>
    <row r="27" spans="1:40" ht="15" customHeight="1" x14ac:dyDescent="0.2">
      <c r="A27" s="253" t="s">
        <v>381</v>
      </c>
      <c r="B27" s="253"/>
      <c r="C27" s="253"/>
      <c r="D27" s="253"/>
      <c r="E27" s="253"/>
      <c r="F27" s="245" t="s">
        <v>382</v>
      </c>
      <c r="G27" s="257"/>
      <c r="H27" s="232"/>
      <c r="I27" s="232"/>
      <c r="J27" s="232"/>
      <c r="K27" s="232"/>
      <c r="L27" s="232"/>
      <c r="M27" s="232"/>
      <c r="N27" s="232"/>
      <c r="O27" s="232"/>
      <c r="P27" s="232"/>
      <c r="Q27" s="232"/>
      <c r="R27" s="232"/>
      <c r="S27" s="232"/>
      <c r="T27" s="232"/>
      <c r="U27" s="232"/>
      <c r="V27" s="232"/>
      <c r="W27" s="223"/>
      <c r="X27" s="217"/>
      <c r="Y27" s="217"/>
      <c r="Z27" s="217"/>
      <c r="AA27" s="217"/>
      <c r="AB27" s="217"/>
      <c r="AC27" s="217"/>
      <c r="AD27" s="217"/>
      <c r="AE27" s="217"/>
      <c r="AF27" s="217"/>
      <c r="AG27" s="217"/>
      <c r="AH27" s="217"/>
      <c r="AI27" s="217"/>
      <c r="AJ27" s="217"/>
      <c r="AK27" s="217"/>
      <c r="AL27" s="217"/>
      <c r="AM27" s="217"/>
      <c r="AN27" s="217"/>
    </row>
    <row r="28" spans="1:40" ht="15" customHeight="1" x14ac:dyDescent="0.2">
      <c r="A28" s="258" t="s">
        <v>383</v>
      </c>
      <c r="B28" s="258"/>
      <c r="C28" s="258"/>
      <c r="D28" s="258"/>
      <c r="E28" s="258"/>
      <c r="F28" s="257"/>
      <c r="G28" s="257"/>
      <c r="H28" s="232"/>
      <c r="I28" s="232"/>
      <c r="J28" s="232"/>
      <c r="K28" s="232"/>
      <c r="L28" s="232"/>
      <c r="M28" s="232"/>
      <c r="N28" s="232"/>
      <c r="O28" s="232"/>
      <c r="P28" s="232"/>
      <c r="Q28" s="232"/>
      <c r="R28" s="232"/>
      <c r="S28" s="232"/>
      <c r="T28" s="232"/>
      <c r="U28" s="232"/>
      <c r="V28" s="232"/>
      <c r="W28" s="223"/>
      <c r="X28" s="217"/>
      <c r="Y28" s="217"/>
      <c r="Z28" s="217"/>
      <c r="AA28" s="217"/>
      <c r="AB28" s="217"/>
      <c r="AC28" s="217"/>
      <c r="AD28" s="217"/>
      <c r="AE28" s="217"/>
      <c r="AF28" s="217"/>
      <c r="AG28" s="217"/>
      <c r="AH28" s="217"/>
      <c r="AI28" s="217"/>
      <c r="AJ28" s="217"/>
      <c r="AK28" s="217"/>
      <c r="AL28" s="217"/>
      <c r="AM28" s="217"/>
      <c r="AN28" s="217"/>
    </row>
    <row r="29" spans="1:40" ht="15" customHeight="1" x14ac:dyDescent="0.2">
      <c r="A29" s="259"/>
      <c r="B29" s="259"/>
      <c r="C29" s="259"/>
      <c r="D29" s="259"/>
      <c r="E29" s="259"/>
      <c r="F29" s="257"/>
      <c r="G29" s="257"/>
      <c r="H29" s="232"/>
      <c r="I29" s="232"/>
      <c r="J29" s="232"/>
      <c r="K29" s="232"/>
      <c r="L29" s="232"/>
      <c r="M29" s="232"/>
      <c r="N29" s="232"/>
      <c r="O29" s="232"/>
      <c r="P29" s="232"/>
      <c r="Q29" s="232"/>
      <c r="R29" s="232"/>
      <c r="S29" s="232"/>
      <c r="T29" s="232"/>
      <c r="U29" s="232"/>
      <c r="V29" s="232"/>
      <c r="W29" s="223"/>
      <c r="X29" s="217"/>
      <c r="Y29" s="217"/>
      <c r="Z29" s="217"/>
      <c r="AA29" s="217"/>
      <c r="AB29" s="217"/>
      <c r="AC29" s="217"/>
      <c r="AD29" s="217"/>
      <c r="AE29" s="217"/>
      <c r="AF29" s="217"/>
      <c r="AG29" s="217"/>
      <c r="AH29" s="217"/>
      <c r="AI29" s="217"/>
      <c r="AJ29" s="217"/>
      <c r="AK29" s="217"/>
      <c r="AL29" s="217"/>
      <c r="AM29" s="217"/>
      <c r="AN29" s="217"/>
    </row>
    <row r="30" spans="1:40" ht="15" customHeight="1" x14ac:dyDescent="0.2">
      <c r="A30" s="259"/>
      <c r="B30" s="259"/>
      <c r="C30" s="259"/>
      <c r="D30" s="259"/>
      <c r="E30" s="259"/>
      <c r="F30" s="257"/>
      <c r="G30" s="257"/>
      <c r="H30" s="232"/>
      <c r="I30" s="232"/>
      <c r="J30" s="232"/>
      <c r="K30" s="232"/>
      <c r="L30" s="232"/>
      <c r="M30" s="232"/>
      <c r="N30" s="232"/>
      <c r="O30" s="232"/>
      <c r="P30" s="232"/>
      <c r="Q30" s="232"/>
      <c r="R30" s="232"/>
      <c r="S30" s="232"/>
      <c r="T30" s="232"/>
      <c r="U30" s="232"/>
      <c r="V30" s="232"/>
      <c r="W30" s="223"/>
      <c r="X30" s="217"/>
      <c r="Y30" s="217"/>
      <c r="Z30" s="217"/>
      <c r="AA30" s="217"/>
      <c r="AB30" s="217"/>
      <c r="AC30" s="217"/>
      <c r="AD30" s="217"/>
      <c r="AE30" s="217"/>
      <c r="AF30" s="217"/>
      <c r="AG30" s="217"/>
      <c r="AH30" s="217"/>
      <c r="AI30" s="217"/>
      <c r="AJ30" s="217"/>
      <c r="AK30" s="217"/>
      <c r="AL30" s="217"/>
      <c r="AM30" s="217"/>
      <c r="AN30" s="217"/>
    </row>
    <row r="31" spans="1:40" ht="15" customHeight="1" x14ac:dyDescent="0.2">
      <c r="A31" s="259"/>
      <c r="B31" s="259"/>
      <c r="C31" s="259"/>
      <c r="D31" s="259"/>
      <c r="E31" s="259"/>
      <c r="F31" s="257"/>
      <c r="G31" s="257"/>
      <c r="H31" s="232"/>
      <c r="I31" s="232"/>
      <c r="J31" s="232"/>
      <c r="K31" s="232"/>
      <c r="L31" s="232"/>
      <c r="M31" s="232"/>
      <c r="N31" s="232"/>
      <c r="O31" s="232"/>
      <c r="P31" s="232"/>
      <c r="Q31" s="232"/>
      <c r="R31" s="232"/>
      <c r="S31" s="232"/>
      <c r="T31" s="232"/>
      <c r="U31" s="232"/>
      <c r="V31" s="232"/>
      <c r="W31" s="223"/>
      <c r="X31" s="217"/>
      <c r="Y31" s="217"/>
      <c r="Z31" s="217"/>
      <c r="AA31" s="217"/>
      <c r="AB31" s="217"/>
      <c r="AC31" s="217"/>
      <c r="AD31" s="217"/>
      <c r="AE31" s="217"/>
      <c r="AF31" s="217"/>
      <c r="AG31" s="217"/>
      <c r="AH31" s="217"/>
      <c r="AI31" s="217"/>
      <c r="AJ31" s="217"/>
      <c r="AK31" s="217"/>
      <c r="AL31" s="217"/>
      <c r="AM31" s="217"/>
      <c r="AN31" s="217"/>
    </row>
    <row r="32" spans="1:40" ht="15" customHeight="1" x14ac:dyDescent="0.2">
      <c r="A32" s="259"/>
      <c r="B32" s="259"/>
      <c r="C32" s="259"/>
      <c r="D32" s="259"/>
      <c r="E32" s="259"/>
      <c r="F32" s="257"/>
      <c r="G32" s="257"/>
      <c r="H32" s="232"/>
      <c r="I32" s="232"/>
      <c r="J32" s="232"/>
      <c r="K32" s="232"/>
      <c r="L32" s="232"/>
      <c r="M32" s="232"/>
      <c r="N32" s="232"/>
      <c r="O32" s="232"/>
      <c r="P32" s="232"/>
      <c r="Q32" s="232"/>
      <c r="R32" s="232"/>
      <c r="S32" s="232"/>
      <c r="T32" s="232"/>
      <c r="U32" s="232"/>
      <c r="V32" s="232"/>
      <c r="W32" s="223"/>
      <c r="X32" s="217"/>
      <c r="Y32" s="217"/>
      <c r="Z32" s="217"/>
      <c r="AA32" s="217"/>
      <c r="AB32" s="217"/>
      <c r="AC32" s="217"/>
      <c r="AD32" s="217"/>
      <c r="AE32" s="217"/>
      <c r="AF32" s="217"/>
      <c r="AG32" s="217"/>
      <c r="AH32" s="217"/>
      <c r="AI32" s="217"/>
      <c r="AJ32" s="217"/>
      <c r="AK32" s="217"/>
      <c r="AL32" s="217"/>
      <c r="AM32" s="217"/>
      <c r="AN32" s="217"/>
    </row>
    <row r="33" spans="1:40" ht="15" customHeight="1" x14ac:dyDescent="0.2">
      <c r="A33" s="259"/>
      <c r="B33" s="259"/>
      <c r="C33" s="259"/>
      <c r="D33" s="259"/>
      <c r="E33" s="259"/>
      <c r="F33" s="257"/>
      <c r="G33" s="257"/>
      <c r="H33" s="232"/>
      <c r="I33" s="232"/>
      <c r="J33" s="232"/>
      <c r="K33" s="232"/>
      <c r="L33" s="232"/>
      <c r="M33" s="232"/>
      <c r="N33" s="232"/>
      <c r="O33" s="232"/>
      <c r="P33" s="232"/>
      <c r="Q33" s="232"/>
      <c r="R33" s="232"/>
      <c r="S33" s="232"/>
      <c r="T33" s="232"/>
      <c r="U33" s="232"/>
      <c r="V33" s="232"/>
      <c r="W33" s="223"/>
      <c r="X33" s="217"/>
      <c r="Y33" s="217"/>
      <c r="Z33" s="217"/>
      <c r="AA33" s="217"/>
      <c r="AB33" s="217"/>
      <c r="AC33" s="217"/>
      <c r="AD33" s="217"/>
      <c r="AE33" s="217"/>
      <c r="AF33" s="217"/>
      <c r="AG33" s="217"/>
      <c r="AH33" s="217"/>
      <c r="AI33" s="217"/>
      <c r="AJ33" s="217"/>
      <c r="AK33" s="217"/>
      <c r="AL33" s="217"/>
      <c r="AM33" s="217"/>
      <c r="AN33" s="217"/>
    </row>
    <row r="34" spans="1:40" ht="15" customHeight="1" x14ac:dyDescent="0.2">
      <c r="A34" s="259"/>
      <c r="B34" s="259"/>
      <c r="C34" s="259"/>
      <c r="D34" s="259"/>
      <c r="E34" s="259"/>
      <c r="F34" s="257"/>
      <c r="G34" s="257"/>
      <c r="H34" s="232"/>
      <c r="I34" s="232"/>
      <c r="J34" s="232"/>
      <c r="K34" s="232"/>
      <c r="L34" s="232"/>
      <c r="M34" s="232"/>
      <c r="N34" s="232"/>
      <c r="O34" s="232"/>
      <c r="P34" s="232"/>
      <c r="Q34" s="232"/>
      <c r="R34" s="232"/>
      <c r="S34" s="232"/>
      <c r="T34" s="232"/>
      <c r="U34" s="232"/>
      <c r="V34" s="232"/>
      <c r="W34" s="223"/>
      <c r="X34" s="217"/>
      <c r="Y34" s="217"/>
      <c r="Z34" s="217"/>
      <c r="AA34" s="217"/>
      <c r="AB34" s="217"/>
      <c r="AC34" s="217"/>
      <c r="AD34" s="217"/>
      <c r="AE34" s="217"/>
      <c r="AF34" s="217"/>
      <c r="AG34" s="217"/>
      <c r="AH34" s="217"/>
      <c r="AI34" s="217"/>
      <c r="AJ34" s="217"/>
      <c r="AK34" s="217"/>
      <c r="AL34" s="217"/>
      <c r="AM34" s="217"/>
      <c r="AN34" s="217"/>
    </row>
    <row r="35" spans="1:40" ht="15" customHeight="1" x14ac:dyDescent="0.2">
      <c r="A35" s="259"/>
      <c r="B35" s="259"/>
      <c r="C35" s="259"/>
      <c r="D35" s="259"/>
      <c r="E35" s="259"/>
      <c r="F35" s="257"/>
      <c r="G35" s="231"/>
      <c r="H35" s="232"/>
      <c r="I35" s="232"/>
      <c r="J35" s="232"/>
      <c r="K35" s="232"/>
      <c r="L35" s="232"/>
      <c r="M35" s="232"/>
      <c r="N35" s="232"/>
      <c r="O35" s="232"/>
      <c r="P35" s="232"/>
      <c r="Q35" s="232"/>
      <c r="R35" s="232"/>
      <c r="S35" s="232"/>
      <c r="T35" s="232"/>
      <c r="U35" s="232"/>
      <c r="V35" s="232"/>
      <c r="W35" s="223"/>
      <c r="X35" s="217"/>
      <c r="Y35" s="217"/>
      <c r="Z35" s="217"/>
      <c r="AA35" s="217"/>
      <c r="AB35" s="217"/>
      <c r="AC35" s="217"/>
      <c r="AD35" s="217"/>
      <c r="AE35" s="217"/>
      <c r="AF35" s="217"/>
      <c r="AG35" s="217"/>
      <c r="AH35" s="217"/>
      <c r="AI35" s="217"/>
      <c r="AJ35" s="217"/>
      <c r="AK35" s="217"/>
      <c r="AL35" s="217"/>
      <c r="AM35" s="217"/>
      <c r="AN35" s="217"/>
    </row>
    <row r="36" spans="1:40" ht="15" customHeight="1" x14ac:dyDescent="0.3">
      <c r="A36" s="260"/>
      <c r="B36" s="261"/>
      <c r="C36" s="262"/>
      <c r="D36" s="263"/>
      <c r="E36" s="231"/>
      <c r="F36" s="231"/>
      <c r="G36" s="43"/>
      <c r="H36" s="264"/>
      <c r="I36" s="223"/>
      <c r="J36" s="223"/>
      <c r="K36" s="223"/>
      <c r="L36" s="223"/>
      <c r="M36" s="223"/>
      <c r="N36" s="223"/>
      <c r="O36" s="232"/>
      <c r="P36" s="232"/>
      <c r="Q36" s="232"/>
      <c r="R36" s="232"/>
      <c r="S36" s="232"/>
      <c r="T36" s="232"/>
      <c r="U36" s="232"/>
      <c r="V36" s="232"/>
      <c r="W36" s="223"/>
      <c r="X36" s="217"/>
      <c r="Y36" s="217"/>
      <c r="Z36" s="217"/>
      <c r="AA36" s="217"/>
      <c r="AB36" s="217"/>
      <c r="AC36" s="217"/>
      <c r="AD36" s="217"/>
      <c r="AE36" s="217"/>
      <c r="AF36" s="217"/>
      <c r="AG36" s="217"/>
      <c r="AH36" s="217"/>
      <c r="AI36" s="217"/>
      <c r="AJ36" s="217"/>
      <c r="AK36" s="217"/>
      <c r="AL36" s="217"/>
      <c r="AM36" s="217"/>
      <c r="AN36" s="217"/>
    </row>
    <row r="37" spans="1:40" ht="15" customHeight="1" x14ac:dyDescent="0.3">
      <c r="A37" s="253" t="s">
        <v>384</v>
      </c>
      <c r="B37" s="253"/>
      <c r="C37" s="253"/>
      <c r="D37" s="253"/>
      <c r="E37" s="253"/>
      <c r="F37" s="245" t="s">
        <v>382</v>
      </c>
      <c r="G37" s="257"/>
      <c r="H37" s="265"/>
      <c r="I37" s="223"/>
      <c r="J37" s="223"/>
      <c r="K37" s="223"/>
      <c r="L37" s="223"/>
      <c r="M37" s="223"/>
      <c r="N37" s="223"/>
      <c r="O37" s="223"/>
      <c r="P37" s="223"/>
      <c r="Q37" s="223"/>
      <c r="R37" s="223"/>
      <c r="S37" s="223"/>
      <c r="T37" s="223"/>
      <c r="U37" s="223"/>
      <c r="V37" s="223"/>
      <c r="W37" s="223"/>
      <c r="X37" s="217"/>
      <c r="Y37" s="217"/>
      <c r="Z37" s="217"/>
      <c r="AA37" s="217"/>
      <c r="AB37" s="217"/>
      <c r="AC37" s="217"/>
      <c r="AD37" s="217"/>
      <c r="AE37" s="217"/>
      <c r="AF37" s="217"/>
      <c r="AG37" s="217"/>
      <c r="AH37" s="217"/>
      <c r="AI37" s="217"/>
      <c r="AJ37" s="217"/>
      <c r="AK37" s="217"/>
      <c r="AL37" s="217"/>
      <c r="AM37" s="217"/>
      <c r="AN37" s="217"/>
    </row>
    <row r="38" spans="1:40" ht="15" customHeight="1" x14ac:dyDescent="0.2">
      <c r="A38" s="258" t="s">
        <v>385</v>
      </c>
      <c r="B38" s="258"/>
      <c r="C38" s="258"/>
      <c r="D38" s="258"/>
      <c r="E38" s="258"/>
      <c r="F38" s="257"/>
      <c r="G38" s="257"/>
      <c r="H38" s="232"/>
      <c r="I38" s="232"/>
      <c r="J38" s="232"/>
      <c r="K38" s="232"/>
      <c r="L38" s="232"/>
      <c r="M38" s="232"/>
      <c r="N38" s="232"/>
      <c r="O38" s="223"/>
      <c r="P38" s="223"/>
      <c r="Q38" s="223"/>
      <c r="R38" s="223"/>
      <c r="S38" s="223"/>
      <c r="T38" s="223"/>
      <c r="U38" s="223"/>
      <c r="V38" s="223"/>
      <c r="W38" s="223"/>
      <c r="X38" s="217"/>
      <c r="Y38" s="217"/>
      <c r="Z38" s="217"/>
      <c r="AA38" s="217"/>
      <c r="AB38" s="217"/>
      <c r="AC38" s="217"/>
      <c r="AD38" s="217"/>
      <c r="AE38" s="217"/>
      <c r="AF38" s="217"/>
      <c r="AG38" s="217"/>
      <c r="AH38" s="217"/>
      <c r="AI38" s="217"/>
      <c r="AJ38" s="217"/>
      <c r="AK38" s="217"/>
      <c r="AL38" s="217"/>
      <c r="AM38" s="217"/>
      <c r="AN38" s="217"/>
    </row>
    <row r="39" spans="1:40" ht="15" customHeight="1" x14ac:dyDescent="0.2">
      <c r="A39" s="259"/>
      <c r="B39" s="259"/>
      <c r="C39" s="259"/>
      <c r="D39" s="259"/>
      <c r="E39" s="259"/>
      <c r="F39" s="257"/>
      <c r="G39" s="257"/>
      <c r="H39" s="232"/>
      <c r="I39" s="232"/>
      <c r="J39" s="232"/>
      <c r="K39" s="232"/>
      <c r="L39" s="232"/>
      <c r="M39" s="232"/>
      <c r="N39" s="232"/>
      <c r="O39" s="232"/>
      <c r="P39" s="232"/>
      <c r="Q39" s="232"/>
      <c r="R39" s="232"/>
      <c r="S39" s="232"/>
      <c r="T39" s="232"/>
      <c r="U39" s="232"/>
      <c r="V39" s="232"/>
      <c r="W39" s="223"/>
      <c r="X39" s="217"/>
      <c r="Y39" s="217"/>
      <c r="Z39" s="217"/>
      <c r="AA39" s="217"/>
      <c r="AB39" s="217"/>
      <c r="AC39" s="217"/>
      <c r="AD39" s="217"/>
      <c r="AE39" s="217"/>
      <c r="AF39" s="217"/>
      <c r="AG39" s="217"/>
      <c r="AH39" s="217"/>
      <c r="AI39" s="217"/>
      <c r="AJ39" s="217"/>
      <c r="AK39" s="217"/>
      <c r="AL39" s="217"/>
      <c r="AM39" s="217"/>
      <c r="AN39" s="217"/>
    </row>
    <row r="40" spans="1:40" ht="15" customHeight="1" x14ac:dyDescent="0.2">
      <c r="A40" s="259"/>
      <c r="B40" s="259"/>
      <c r="C40" s="259"/>
      <c r="D40" s="259"/>
      <c r="E40" s="259"/>
      <c r="F40" s="257"/>
      <c r="H40" s="232"/>
      <c r="I40" s="232"/>
      <c r="J40" s="232"/>
      <c r="K40" s="232"/>
      <c r="L40" s="232"/>
      <c r="M40" s="232"/>
      <c r="N40" s="232"/>
      <c r="O40" s="232"/>
      <c r="P40" s="232"/>
      <c r="Q40" s="232"/>
      <c r="R40" s="232"/>
      <c r="S40" s="232"/>
      <c r="T40" s="232"/>
      <c r="U40" s="232"/>
      <c r="V40" s="232"/>
      <c r="W40" s="223"/>
      <c r="X40" s="217"/>
      <c r="Y40" s="217"/>
      <c r="Z40" s="217"/>
      <c r="AA40" s="217"/>
      <c r="AB40" s="217"/>
      <c r="AC40" s="217"/>
      <c r="AD40" s="217"/>
      <c r="AE40" s="217"/>
      <c r="AF40" s="217"/>
      <c r="AG40" s="217"/>
      <c r="AH40" s="217"/>
      <c r="AI40" s="217"/>
      <c r="AJ40" s="217"/>
      <c r="AK40" s="217"/>
      <c r="AL40" s="217"/>
      <c r="AM40" s="217"/>
      <c r="AN40" s="217"/>
    </row>
    <row r="41" spans="1:40" ht="12.75" customHeight="1" x14ac:dyDescent="0.2">
      <c r="A41" s="260"/>
      <c r="G41" s="43"/>
      <c r="H41" s="232"/>
      <c r="I41" s="232"/>
      <c r="J41" s="232"/>
      <c r="K41" s="232"/>
      <c r="L41" s="232"/>
      <c r="M41" s="232"/>
      <c r="N41" s="232"/>
      <c r="O41" s="232"/>
      <c r="P41" s="232"/>
      <c r="Q41" s="232"/>
      <c r="R41" s="232"/>
      <c r="S41" s="232"/>
      <c r="T41" s="232"/>
      <c r="U41" s="232"/>
      <c r="V41" s="232"/>
      <c r="W41" s="223"/>
      <c r="X41" s="217"/>
      <c r="Y41" s="217"/>
      <c r="Z41" s="217"/>
      <c r="AA41" s="217"/>
      <c r="AB41" s="217"/>
      <c r="AC41" s="217"/>
      <c r="AD41" s="217"/>
      <c r="AE41" s="217"/>
      <c r="AF41" s="217"/>
      <c r="AG41" s="217"/>
      <c r="AH41" s="217"/>
      <c r="AI41" s="217"/>
      <c r="AJ41" s="217"/>
      <c r="AK41" s="217"/>
      <c r="AL41" s="217"/>
      <c r="AM41" s="217"/>
      <c r="AN41" s="217"/>
    </row>
    <row r="42" spans="1:40" ht="15" customHeight="1" x14ac:dyDescent="0.2">
      <c r="A42" s="253" t="s">
        <v>386</v>
      </c>
      <c r="B42" s="253"/>
      <c r="C42" s="253"/>
      <c r="D42" s="253"/>
      <c r="E42" s="253"/>
      <c r="F42" s="245" t="s">
        <v>382</v>
      </c>
      <c r="G42" s="257"/>
      <c r="H42" s="232"/>
      <c r="I42" s="232"/>
      <c r="J42" s="232"/>
      <c r="K42" s="232"/>
      <c r="L42" s="232"/>
      <c r="M42" s="232"/>
      <c r="N42" s="232"/>
      <c r="O42" s="232"/>
      <c r="P42" s="232"/>
      <c r="Q42" s="232"/>
      <c r="R42" s="232"/>
      <c r="S42" s="232"/>
      <c r="T42" s="232"/>
      <c r="U42" s="232"/>
      <c r="V42" s="232"/>
      <c r="W42" s="223"/>
      <c r="X42" s="217"/>
      <c r="Y42" s="217"/>
      <c r="Z42" s="217"/>
      <c r="AA42" s="217"/>
      <c r="AB42" s="217"/>
      <c r="AC42" s="217"/>
      <c r="AD42" s="217"/>
      <c r="AE42" s="217"/>
      <c r="AF42" s="217"/>
      <c r="AG42" s="217"/>
      <c r="AH42" s="217"/>
      <c r="AI42" s="217"/>
      <c r="AJ42" s="217"/>
      <c r="AK42" s="217"/>
      <c r="AL42" s="217"/>
      <c r="AM42" s="217"/>
      <c r="AN42" s="217"/>
    </row>
    <row r="43" spans="1:40" ht="15" customHeight="1" x14ac:dyDescent="0.2">
      <c r="A43" s="258" t="s">
        <v>387</v>
      </c>
      <c r="B43" s="258"/>
      <c r="C43" s="258"/>
      <c r="D43" s="258"/>
      <c r="E43" s="258"/>
      <c r="F43" s="257"/>
      <c r="G43" s="257"/>
      <c r="H43" s="232"/>
      <c r="I43" s="232"/>
      <c r="J43" s="232"/>
      <c r="K43" s="232"/>
      <c r="L43" s="232"/>
      <c r="M43" s="232"/>
      <c r="N43" s="232"/>
      <c r="O43" s="232"/>
      <c r="P43" s="232"/>
      <c r="Q43" s="232"/>
      <c r="R43" s="232"/>
      <c r="S43" s="232"/>
      <c r="T43" s="232"/>
      <c r="U43" s="232"/>
      <c r="V43" s="232"/>
      <c r="W43" s="223"/>
      <c r="X43" s="217"/>
      <c r="Y43" s="217"/>
      <c r="Z43" s="217"/>
      <c r="AA43" s="217"/>
      <c r="AB43" s="217"/>
      <c r="AC43" s="217"/>
      <c r="AD43" s="217"/>
      <c r="AE43" s="217"/>
      <c r="AF43" s="217"/>
      <c r="AG43" s="217"/>
      <c r="AH43" s="217"/>
      <c r="AI43" s="217"/>
      <c r="AJ43" s="217"/>
      <c r="AK43" s="217"/>
      <c r="AL43" s="217"/>
      <c r="AM43" s="217"/>
      <c r="AN43" s="217"/>
    </row>
    <row r="44" spans="1:40" ht="15" customHeight="1" x14ac:dyDescent="0.2">
      <c r="A44" s="259"/>
      <c r="B44" s="259"/>
      <c r="C44" s="259"/>
      <c r="D44" s="259"/>
      <c r="E44" s="259"/>
      <c r="F44" s="257"/>
      <c r="G44" s="257"/>
      <c r="H44" s="232"/>
      <c r="I44" s="232"/>
      <c r="J44" s="232"/>
      <c r="K44" s="232"/>
      <c r="L44" s="232"/>
      <c r="M44" s="232"/>
      <c r="N44" s="232"/>
      <c r="O44" s="232"/>
      <c r="P44" s="232"/>
      <c r="Q44" s="232"/>
      <c r="R44" s="232"/>
      <c r="S44" s="232"/>
      <c r="T44" s="232"/>
      <c r="U44" s="232"/>
      <c r="V44" s="232"/>
      <c r="W44" s="223"/>
      <c r="X44" s="217"/>
      <c r="Y44" s="217"/>
      <c r="Z44" s="217"/>
      <c r="AA44" s="217"/>
      <c r="AB44" s="217"/>
      <c r="AC44" s="217"/>
      <c r="AD44" s="217"/>
      <c r="AE44" s="217"/>
      <c r="AF44" s="217"/>
      <c r="AG44" s="217"/>
      <c r="AH44" s="217"/>
      <c r="AI44" s="217"/>
      <c r="AJ44" s="217"/>
      <c r="AK44" s="217"/>
      <c r="AL44" s="217"/>
      <c r="AM44" s="217"/>
      <c r="AN44" s="217"/>
    </row>
    <row r="45" spans="1:40" ht="15" customHeight="1" x14ac:dyDescent="0.2">
      <c r="A45" s="259"/>
      <c r="B45" s="259"/>
      <c r="C45" s="259"/>
      <c r="D45" s="259"/>
      <c r="E45" s="259"/>
      <c r="F45" s="257"/>
      <c r="H45" s="232"/>
      <c r="I45" s="232"/>
      <c r="J45" s="232"/>
      <c r="K45" s="232"/>
      <c r="L45" s="232"/>
      <c r="M45" s="232"/>
      <c r="N45" s="232"/>
      <c r="O45" s="232"/>
      <c r="P45" s="232"/>
      <c r="Q45" s="232"/>
      <c r="R45" s="232"/>
      <c r="S45" s="232"/>
      <c r="T45" s="232"/>
      <c r="U45" s="232"/>
      <c r="V45" s="232"/>
      <c r="W45" s="223"/>
      <c r="X45" s="217"/>
      <c r="Y45" s="217"/>
      <c r="Z45" s="217"/>
      <c r="AA45" s="217"/>
      <c r="AB45" s="217"/>
      <c r="AC45" s="217"/>
      <c r="AD45" s="217"/>
      <c r="AE45" s="217"/>
      <c r="AF45" s="217"/>
      <c r="AG45" s="217"/>
      <c r="AH45" s="217"/>
      <c r="AI45" s="217"/>
      <c r="AJ45" s="217"/>
      <c r="AK45" s="217"/>
      <c r="AL45" s="217"/>
      <c r="AM45" s="217"/>
      <c r="AN45" s="217"/>
    </row>
    <row r="46" spans="1:40" ht="15" customHeight="1" x14ac:dyDescent="0.2">
      <c r="A46" s="260"/>
      <c r="G46" s="43"/>
      <c r="H46" s="232"/>
      <c r="I46" s="232"/>
      <c r="J46" s="232"/>
      <c r="K46" s="232"/>
      <c r="L46" s="232"/>
      <c r="M46" s="232"/>
      <c r="N46" s="232"/>
      <c r="O46" s="232"/>
      <c r="P46" s="232"/>
      <c r="Q46" s="232"/>
      <c r="R46" s="232"/>
      <c r="S46" s="232"/>
      <c r="T46" s="232"/>
      <c r="U46" s="232"/>
      <c r="V46" s="232"/>
      <c r="W46" s="223"/>
      <c r="X46" s="217"/>
      <c r="Y46" s="217"/>
      <c r="Z46" s="217"/>
      <c r="AA46" s="217"/>
      <c r="AB46" s="217"/>
      <c r="AC46" s="217"/>
      <c r="AD46" s="217"/>
      <c r="AE46" s="217"/>
      <c r="AF46" s="217"/>
      <c r="AG46" s="217"/>
      <c r="AH46" s="217"/>
      <c r="AI46" s="217"/>
      <c r="AJ46" s="217"/>
      <c r="AK46" s="217"/>
      <c r="AL46" s="217"/>
      <c r="AM46" s="217"/>
      <c r="AN46" s="217"/>
    </row>
    <row r="47" spans="1:40" ht="15" customHeight="1" x14ac:dyDescent="0.2">
      <c r="A47" s="253" t="s">
        <v>388</v>
      </c>
      <c r="B47" s="253"/>
      <c r="C47" s="253"/>
      <c r="D47" s="253"/>
      <c r="E47" s="253"/>
      <c r="F47" s="245" t="s">
        <v>382</v>
      </c>
      <c r="G47" s="257"/>
      <c r="H47" s="232"/>
      <c r="I47" s="232"/>
      <c r="J47" s="232"/>
      <c r="K47" s="232"/>
      <c r="L47" s="232"/>
      <c r="M47" s="232"/>
      <c r="N47" s="232"/>
      <c r="O47" s="232"/>
      <c r="P47" s="232"/>
      <c r="Q47" s="232"/>
      <c r="R47" s="232"/>
      <c r="S47" s="232"/>
      <c r="T47" s="232"/>
      <c r="U47" s="232"/>
      <c r="V47" s="232"/>
      <c r="W47" s="223"/>
      <c r="X47" s="217"/>
      <c r="Y47" s="217"/>
      <c r="Z47" s="217"/>
      <c r="AA47" s="217"/>
      <c r="AB47" s="217"/>
      <c r="AC47" s="217"/>
      <c r="AD47" s="217"/>
      <c r="AE47" s="217"/>
      <c r="AF47" s="217"/>
      <c r="AG47" s="217"/>
      <c r="AH47" s="217"/>
      <c r="AI47" s="217"/>
      <c r="AJ47" s="217"/>
      <c r="AK47" s="217"/>
      <c r="AL47" s="217"/>
      <c r="AM47" s="217"/>
      <c r="AN47" s="217"/>
    </row>
    <row r="48" spans="1:40" ht="15" customHeight="1" x14ac:dyDescent="0.2">
      <c r="A48" s="258" t="s">
        <v>389</v>
      </c>
      <c r="B48" s="258"/>
      <c r="C48" s="258"/>
      <c r="D48" s="258"/>
      <c r="E48" s="258"/>
      <c r="F48" s="257"/>
      <c r="G48" s="257"/>
      <c r="H48" s="232"/>
      <c r="I48" s="232"/>
      <c r="J48" s="232"/>
      <c r="K48" s="232"/>
      <c r="L48" s="232"/>
      <c r="M48" s="232"/>
      <c r="N48" s="232"/>
      <c r="O48" s="232"/>
      <c r="P48" s="232"/>
      <c r="Q48" s="232"/>
      <c r="R48" s="232"/>
      <c r="S48" s="232"/>
      <c r="T48" s="232"/>
      <c r="U48" s="232"/>
      <c r="V48" s="232"/>
      <c r="W48" s="223"/>
      <c r="X48" s="217"/>
      <c r="Y48" s="217"/>
      <c r="Z48" s="217"/>
      <c r="AA48" s="217"/>
      <c r="AB48" s="217"/>
      <c r="AC48" s="217"/>
      <c r="AD48" s="217"/>
      <c r="AE48" s="217"/>
      <c r="AF48" s="217"/>
      <c r="AG48" s="217"/>
      <c r="AH48" s="217"/>
      <c r="AI48" s="217"/>
      <c r="AJ48" s="217"/>
      <c r="AK48" s="217"/>
      <c r="AL48" s="217"/>
      <c r="AM48" s="217"/>
      <c r="AN48" s="217"/>
    </row>
    <row r="49" spans="1:40" ht="15" customHeight="1" x14ac:dyDescent="0.2">
      <c r="A49" s="259"/>
      <c r="B49" s="259"/>
      <c r="C49" s="259"/>
      <c r="D49" s="259"/>
      <c r="E49" s="259"/>
      <c r="F49" s="257"/>
      <c r="G49" s="257"/>
      <c r="H49" s="232"/>
      <c r="I49" s="232"/>
      <c r="J49" s="232"/>
      <c r="K49" s="232"/>
      <c r="L49" s="232"/>
      <c r="M49" s="232"/>
      <c r="N49" s="232"/>
      <c r="O49" s="232"/>
      <c r="P49" s="232"/>
      <c r="Q49" s="232"/>
      <c r="R49" s="232"/>
      <c r="S49" s="232"/>
      <c r="T49" s="232"/>
      <c r="U49" s="232"/>
      <c r="V49" s="232"/>
      <c r="W49" s="223"/>
      <c r="X49" s="217"/>
      <c r="Y49" s="217"/>
      <c r="Z49" s="217"/>
      <c r="AA49" s="217"/>
      <c r="AB49" s="217"/>
      <c r="AC49" s="217"/>
      <c r="AD49" s="217"/>
      <c r="AE49" s="217"/>
      <c r="AF49" s="217"/>
      <c r="AG49" s="217"/>
      <c r="AH49" s="217"/>
      <c r="AI49" s="217"/>
      <c r="AJ49" s="217"/>
      <c r="AK49" s="217"/>
      <c r="AL49" s="217"/>
      <c r="AM49" s="217"/>
      <c r="AN49" s="217"/>
    </row>
    <row r="50" spans="1:40" ht="15" customHeight="1" x14ac:dyDescent="0.2">
      <c r="A50" s="259"/>
      <c r="B50" s="259"/>
      <c r="C50" s="259"/>
      <c r="D50" s="259"/>
      <c r="E50" s="259"/>
      <c r="F50" s="257"/>
      <c r="G50" s="257"/>
      <c r="H50" s="232"/>
      <c r="I50" s="232"/>
      <c r="J50" s="232"/>
      <c r="K50" s="232"/>
      <c r="L50" s="232"/>
      <c r="M50" s="232"/>
      <c r="N50" s="232"/>
      <c r="O50" s="232"/>
      <c r="P50" s="232"/>
      <c r="Q50" s="232"/>
      <c r="R50" s="232"/>
      <c r="S50" s="232"/>
      <c r="T50" s="232"/>
      <c r="U50" s="232"/>
      <c r="V50" s="232"/>
      <c r="W50" s="223"/>
      <c r="X50" s="217"/>
      <c r="Y50" s="217"/>
      <c r="Z50" s="217"/>
      <c r="AA50" s="217"/>
      <c r="AB50" s="217"/>
      <c r="AC50" s="217"/>
      <c r="AD50" s="217"/>
      <c r="AE50" s="217"/>
      <c r="AF50" s="217"/>
      <c r="AG50" s="217"/>
      <c r="AH50" s="217"/>
      <c r="AI50" s="217"/>
      <c r="AJ50" s="217"/>
      <c r="AK50" s="217"/>
      <c r="AL50" s="217"/>
      <c r="AM50" s="217"/>
      <c r="AN50" s="217"/>
    </row>
    <row r="51" spans="1:40" ht="15" customHeight="1" x14ac:dyDescent="0.2">
      <c r="A51" s="259"/>
      <c r="B51" s="259"/>
      <c r="C51" s="259"/>
      <c r="D51" s="259"/>
      <c r="E51" s="259"/>
      <c r="F51" s="257"/>
      <c r="G51" s="257"/>
      <c r="H51" s="232"/>
      <c r="I51" s="232"/>
      <c r="J51" s="232"/>
      <c r="K51" s="232"/>
      <c r="L51" s="232"/>
      <c r="M51" s="232"/>
      <c r="N51" s="232"/>
      <c r="O51" s="232"/>
      <c r="P51" s="232"/>
      <c r="Q51" s="232"/>
      <c r="R51" s="232"/>
      <c r="S51" s="232"/>
      <c r="T51" s="232"/>
      <c r="U51" s="232"/>
      <c r="V51" s="232"/>
      <c r="W51" s="223"/>
      <c r="X51" s="217"/>
      <c r="Y51" s="217"/>
      <c r="Z51" s="217"/>
      <c r="AA51" s="217"/>
      <c r="AB51" s="217"/>
      <c r="AC51" s="217"/>
      <c r="AD51" s="217"/>
      <c r="AE51" s="217"/>
      <c r="AF51" s="217"/>
      <c r="AG51" s="217"/>
      <c r="AH51" s="217"/>
      <c r="AI51" s="217"/>
      <c r="AJ51" s="217"/>
      <c r="AK51" s="217"/>
      <c r="AL51" s="217"/>
      <c r="AM51" s="217"/>
      <c r="AN51" s="217"/>
    </row>
    <row r="52" spans="1:40" ht="15" customHeight="1" x14ac:dyDescent="0.2">
      <c r="A52" s="259"/>
      <c r="B52" s="259"/>
      <c r="C52" s="259"/>
      <c r="D52" s="259"/>
      <c r="E52" s="259"/>
      <c r="F52" s="257"/>
      <c r="H52" s="232"/>
      <c r="I52" s="232"/>
      <c r="J52" s="232"/>
      <c r="K52" s="232"/>
      <c r="L52" s="232"/>
      <c r="M52" s="232"/>
      <c r="N52" s="232"/>
      <c r="O52" s="232"/>
      <c r="P52" s="232"/>
      <c r="Q52" s="232"/>
      <c r="R52" s="232"/>
      <c r="S52" s="232"/>
      <c r="T52" s="232"/>
      <c r="U52" s="232"/>
      <c r="V52" s="232"/>
      <c r="W52" s="223"/>
      <c r="X52" s="217"/>
      <c r="Y52" s="217"/>
      <c r="Z52" s="217"/>
      <c r="AA52" s="217"/>
      <c r="AB52" s="217"/>
      <c r="AC52" s="217"/>
      <c r="AD52" s="217"/>
      <c r="AE52" s="217"/>
      <c r="AF52" s="217"/>
      <c r="AG52" s="217"/>
      <c r="AH52" s="217"/>
      <c r="AI52" s="217"/>
      <c r="AJ52" s="217"/>
      <c r="AK52" s="217"/>
      <c r="AL52" s="217"/>
      <c r="AM52" s="217"/>
      <c r="AN52" s="217"/>
    </row>
    <row r="53" spans="1:40" ht="15" customHeight="1" x14ac:dyDescent="0.2">
      <c r="A53" s="231"/>
      <c r="H53" s="232"/>
      <c r="I53" s="232"/>
      <c r="J53" s="232"/>
      <c r="K53" s="232"/>
      <c r="L53" s="232"/>
      <c r="M53" s="232"/>
      <c r="N53" s="232"/>
      <c r="O53" s="232"/>
      <c r="P53" s="232"/>
      <c r="Q53" s="232"/>
      <c r="R53" s="232"/>
      <c r="S53" s="232"/>
      <c r="T53" s="232"/>
      <c r="U53" s="232"/>
      <c r="V53" s="232"/>
      <c r="W53" s="223"/>
      <c r="X53" s="217"/>
      <c r="Y53" s="217"/>
      <c r="Z53" s="217"/>
      <c r="AA53" s="217"/>
      <c r="AB53" s="217"/>
      <c r="AC53" s="217"/>
      <c r="AD53" s="217"/>
      <c r="AE53" s="217"/>
      <c r="AF53" s="217"/>
      <c r="AG53" s="217"/>
      <c r="AH53" s="217"/>
      <c r="AI53" s="217"/>
      <c r="AJ53" s="217"/>
      <c r="AK53" s="217"/>
      <c r="AL53" s="217"/>
      <c r="AM53" s="217"/>
      <c r="AN53" s="217"/>
    </row>
    <row r="54" spans="1:40" ht="15" customHeight="1" x14ac:dyDescent="0.2">
      <c r="A54" s="231"/>
      <c r="H54" s="232"/>
      <c r="I54" s="232"/>
      <c r="J54" s="232"/>
      <c r="K54" s="232"/>
      <c r="L54" s="232"/>
      <c r="M54" s="232"/>
      <c r="N54" s="232"/>
      <c r="O54" s="232"/>
      <c r="P54" s="232"/>
      <c r="Q54" s="232"/>
      <c r="R54" s="232"/>
      <c r="S54" s="232"/>
      <c r="T54" s="232"/>
      <c r="U54" s="232"/>
      <c r="V54" s="232"/>
      <c r="W54" s="223"/>
      <c r="X54" s="217"/>
      <c r="Y54" s="217"/>
      <c r="Z54" s="217"/>
      <c r="AA54" s="217"/>
      <c r="AB54" s="217"/>
      <c r="AC54" s="217"/>
      <c r="AD54" s="217"/>
      <c r="AE54" s="217"/>
      <c r="AF54" s="217"/>
      <c r="AG54" s="217"/>
      <c r="AH54" s="217"/>
      <c r="AI54" s="217"/>
      <c r="AJ54" s="217"/>
      <c r="AK54" s="217"/>
      <c r="AL54" s="217"/>
      <c r="AM54" s="217"/>
      <c r="AN54" s="217"/>
    </row>
    <row r="55" spans="1:40" ht="15" customHeight="1" x14ac:dyDescent="0.2">
      <c r="A55" s="231"/>
      <c r="H55" s="232"/>
      <c r="I55" s="232"/>
      <c r="J55" s="232"/>
      <c r="K55" s="232"/>
      <c r="L55" s="232"/>
      <c r="M55" s="232"/>
      <c r="N55" s="232"/>
      <c r="O55" s="232"/>
      <c r="P55" s="232"/>
      <c r="Q55" s="232"/>
      <c r="R55" s="232"/>
      <c r="S55" s="232"/>
      <c r="T55" s="232"/>
      <c r="U55" s="232"/>
      <c r="V55" s="232"/>
      <c r="W55" s="266"/>
      <c r="X55" s="217"/>
      <c r="Y55" s="217"/>
      <c r="Z55" s="217"/>
      <c r="AA55" s="217"/>
      <c r="AB55" s="217"/>
      <c r="AC55" s="217"/>
      <c r="AD55" s="217"/>
      <c r="AE55" s="217"/>
      <c r="AF55" s="217"/>
      <c r="AG55" s="217"/>
      <c r="AH55" s="217"/>
      <c r="AI55" s="217"/>
      <c r="AJ55" s="217"/>
      <c r="AK55" s="217"/>
      <c r="AL55" s="217"/>
      <c r="AM55" s="217"/>
      <c r="AN55" s="217"/>
    </row>
    <row r="56" spans="1:40" ht="15" customHeight="1" x14ac:dyDescent="0.2">
      <c r="A56" s="231"/>
      <c r="H56" s="232"/>
      <c r="I56" s="232"/>
      <c r="J56" s="232"/>
      <c r="K56" s="232"/>
      <c r="L56" s="232"/>
      <c r="M56" s="232"/>
      <c r="N56" s="232"/>
      <c r="O56" s="232"/>
      <c r="P56" s="232"/>
      <c r="Q56" s="232"/>
      <c r="R56" s="232"/>
      <c r="S56" s="232"/>
      <c r="T56" s="232"/>
      <c r="U56" s="232"/>
      <c r="V56" s="232"/>
      <c r="W56" s="266"/>
      <c r="X56" s="217"/>
      <c r="Y56" s="217"/>
      <c r="Z56" s="217"/>
      <c r="AA56" s="217"/>
      <c r="AB56" s="217"/>
      <c r="AC56" s="217"/>
      <c r="AD56" s="217"/>
      <c r="AE56" s="217"/>
      <c r="AF56" s="217"/>
      <c r="AG56" s="217"/>
      <c r="AH56" s="217"/>
      <c r="AI56" s="217"/>
      <c r="AJ56" s="217"/>
      <c r="AK56" s="217"/>
      <c r="AL56" s="217"/>
      <c r="AM56" s="217"/>
      <c r="AN56" s="217"/>
    </row>
    <row r="57" spans="1:40" ht="15" customHeight="1" x14ac:dyDescent="0.2">
      <c r="A57" s="231"/>
      <c r="H57" s="232"/>
      <c r="I57" s="232"/>
      <c r="J57" s="232"/>
      <c r="K57" s="232"/>
      <c r="L57" s="232"/>
      <c r="M57" s="232"/>
      <c r="N57" s="232"/>
      <c r="O57" s="232"/>
      <c r="P57" s="232"/>
      <c r="Q57" s="232"/>
      <c r="R57" s="232"/>
      <c r="S57" s="232"/>
      <c r="T57" s="232"/>
      <c r="U57" s="232"/>
      <c r="V57" s="232"/>
      <c r="W57" s="266"/>
      <c r="X57" s="217"/>
      <c r="Y57" s="217"/>
      <c r="Z57" s="217"/>
      <c r="AA57" s="217"/>
      <c r="AB57" s="217"/>
      <c r="AC57" s="217"/>
      <c r="AD57" s="217"/>
      <c r="AE57" s="217"/>
      <c r="AF57" s="217"/>
      <c r="AG57" s="217"/>
      <c r="AH57" s="217"/>
      <c r="AI57" s="217"/>
      <c r="AJ57" s="217"/>
      <c r="AK57" s="217"/>
      <c r="AL57" s="217"/>
      <c r="AM57" s="217"/>
      <c r="AN57" s="217"/>
    </row>
    <row r="58" spans="1:40" ht="15" customHeight="1" x14ac:dyDescent="0.2">
      <c r="A58" s="231"/>
      <c r="H58" s="232"/>
      <c r="I58" s="232"/>
      <c r="J58" s="232"/>
      <c r="K58" s="232"/>
      <c r="L58" s="232"/>
      <c r="M58" s="232"/>
      <c r="N58" s="232"/>
      <c r="O58" s="232"/>
      <c r="P58" s="232"/>
      <c r="Q58" s="232"/>
      <c r="R58" s="232"/>
      <c r="S58" s="232"/>
      <c r="T58" s="232"/>
      <c r="U58" s="232"/>
      <c r="V58" s="232"/>
      <c r="W58" s="223"/>
      <c r="X58" s="217"/>
      <c r="Y58" s="217"/>
      <c r="Z58" s="217"/>
      <c r="AA58" s="217"/>
      <c r="AB58" s="217"/>
      <c r="AC58" s="217"/>
      <c r="AD58" s="217"/>
      <c r="AE58" s="217"/>
      <c r="AF58" s="217"/>
      <c r="AG58" s="217"/>
      <c r="AH58" s="217"/>
      <c r="AI58" s="217"/>
      <c r="AJ58" s="217"/>
      <c r="AK58" s="217"/>
      <c r="AL58" s="217"/>
      <c r="AM58" s="217"/>
      <c r="AN58" s="217"/>
    </row>
    <row r="59" spans="1:40" ht="15" customHeight="1" x14ac:dyDescent="0.2">
      <c r="A59" s="231"/>
      <c r="H59" s="232"/>
      <c r="I59" s="232"/>
      <c r="J59" s="232"/>
      <c r="K59" s="232"/>
      <c r="L59" s="232"/>
      <c r="M59" s="232"/>
      <c r="N59" s="232"/>
      <c r="O59" s="232"/>
      <c r="P59" s="232"/>
      <c r="Q59" s="232"/>
      <c r="R59" s="232"/>
      <c r="S59" s="232"/>
      <c r="T59" s="232"/>
      <c r="U59" s="232"/>
      <c r="V59" s="232"/>
      <c r="W59" s="223"/>
      <c r="X59" s="217"/>
      <c r="Y59" s="217"/>
      <c r="Z59" s="217"/>
      <c r="AA59" s="217"/>
      <c r="AB59" s="217"/>
      <c r="AC59" s="217"/>
      <c r="AD59" s="217"/>
      <c r="AE59" s="217"/>
      <c r="AF59" s="217"/>
      <c r="AG59" s="217"/>
      <c r="AH59" s="217"/>
      <c r="AI59" s="217"/>
      <c r="AJ59" s="217"/>
      <c r="AK59" s="217"/>
      <c r="AL59" s="217"/>
      <c r="AM59" s="217"/>
      <c r="AN59" s="217"/>
    </row>
    <row r="60" spans="1:40" ht="15" customHeight="1" x14ac:dyDescent="0.2">
      <c r="A60" s="100"/>
      <c r="H60" s="232"/>
      <c r="I60" s="232"/>
      <c r="J60" s="232"/>
      <c r="K60" s="232"/>
      <c r="L60" s="232"/>
      <c r="M60" s="232"/>
      <c r="N60" s="232"/>
      <c r="O60" s="232"/>
      <c r="P60" s="232"/>
      <c r="Q60" s="232"/>
      <c r="R60" s="232"/>
      <c r="S60" s="232"/>
      <c r="T60" s="232"/>
      <c r="U60" s="232"/>
      <c r="V60" s="232"/>
      <c r="W60" s="223"/>
      <c r="X60" s="217"/>
      <c r="Y60" s="217"/>
      <c r="Z60" s="217"/>
      <c r="AA60" s="217"/>
      <c r="AB60" s="217"/>
      <c r="AC60" s="217"/>
      <c r="AD60" s="217"/>
      <c r="AE60" s="217"/>
      <c r="AF60" s="217"/>
      <c r="AG60" s="217"/>
      <c r="AH60" s="217"/>
      <c r="AI60" s="217"/>
      <c r="AJ60" s="217"/>
      <c r="AK60" s="217"/>
      <c r="AL60" s="217"/>
      <c r="AM60" s="217"/>
      <c r="AN60" s="217"/>
    </row>
    <row r="61" spans="1:40" ht="15" customHeight="1" x14ac:dyDescent="0.2">
      <c r="A61" s="267"/>
      <c r="H61" s="232"/>
      <c r="I61" s="232"/>
      <c r="J61" s="232"/>
      <c r="K61" s="232"/>
      <c r="L61" s="232"/>
      <c r="M61" s="232"/>
      <c r="N61" s="232"/>
      <c r="O61" s="232"/>
      <c r="P61" s="232"/>
      <c r="Q61" s="232"/>
      <c r="R61" s="232"/>
      <c r="S61" s="232"/>
      <c r="T61" s="232"/>
      <c r="U61" s="232"/>
      <c r="V61" s="232"/>
      <c r="W61" s="223"/>
      <c r="X61" s="217"/>
      <c r="Y61" s="217"/>
      <c r="Z61" s="217"/>
      <c r="AA61" s="217"/>
      <c r="AB61" s="217"/>
      <c r="AC61" s="217"/>
      <c r="AD61" s="217"/>
      <c r="AE61" s="217"/>
      <c r="AF61" s="217"/>
      <c r="AG61" s="217"/>
      <c r="AH61" s="217"/>
      <c r="AI61" s="217"/>
      <c r="AJ61" s="217"/>
      <c r="AK61" s="217"/>
      <c r="AL61" s="217"/>
      <c r="AM61" s="217"/>
      <c r="AN61" s="217"/>
    </row>
    <row r="62" spans="1:40" ht="15" customHeight="1" x14ac:dyDescent="0.2">
      <c r="A62" s="267"/>
      <c r="H62" s="232"/>
      <c r="I62" s="232"/>
      <c r="J62" s="232"/>
      <c r="K62" s="232"/>
      <c r="L62" s="232"/>
      <c r="M62" s="232"/>
      <c r="N62" s="232"/>
      <c r="O62" s="232"/>
      <c r="P62" s="232"/>
      <c r="Q62" s="232"/>
      <c r="R62" s="232"/>
      <c r="S62" s="232"/>
      <c r="T62" s="232"/>
      <c r="U62" s="232"/>
      <c r="V62" s="232"/>
      <c r="W62" s="223"/>
      <c r="X62" s="217"/>
      <c r="Y62" s="217"/>
      <c r="Z62" s="217"/>
      <c r="AA62" s="217"/>
      <c r="AB62" s="217"/>
      <c r="AC62" s="217"/>
      <c r="AD62" s="217"/>
      <c r="AE62" s="217"/>
      <c r="AF62" s="217"/>
      <c r="AG62" s="217"/>
      <c r="AH62" s="217"/>
      <c r="AI62" s="217"/>
      <c r="AJ62" s="217"/>
      <c r="AK62" s="217"/>
      <c r="AL62" s="217"/>
      <c r="AM62" s="217"/>
      <c r="AN62" s="217"/>
    </row>
    <row r="63" spans="1:40" ht="15" customHeight="1" x14ac:dyDescent="0.2">
      <c r="A63" s="267"/>
      <c r="H63" s="223"/>
      <c r="I63" s="223"/>
      <c r="J63" s="223"/>
      <c r="K63" s="223"/>
      <c r="L63" s="223"/>
      <c r="M63" s="223"/>
      <c r="N63" s="223"/>
      <c r="O63" s="232"/>
      <c r="P63" s="232"/>
      <c r="Q63" s="232"/>
      <c r="R63" s="232"/>
      <c r="S63" s="232"/>
      <c r="T63" s="232"/>
      <c r="U63" s="232"/>
      <c r="V63" s="232"/>
      <c r="W63" s="223"/>
      <c r="X63" s="217"/>
      <c r="Y63" s="217"/>
      <c r="Z63" s="217"/>
      <c r="AA63" s="217"/>
      <c r="AB63" s="217"/>
      <c r="AC63" s="217"/>
      <c r="AD63" s="217"/>
      <c r="AE63" s="217"/>
      <c r="AF63" s="217"/>
      <c r="AG63" s="217"/>
      <c r="AH63" s="217"/>
      <c r="AI63" s="217"/>
      <c r="AJ63" s="217"/>
      <c r="AK63" s="217"/>
      <c r="AL63" s="217"/>
      <c r="AM63" s="217"/>
      <c r="AN63" s="217"/>
    </row>
    <row r="64" spans="1:40" ht="15" customHeight="1" x14ac:dyDescent="0.2">
      <c r="A64" s="267"/>
      <c r="H64" s="266"/>
      <c r="I64" s="266"/>
      <c r="J64" s="266"/>
      <c r="K64" s="266"/>
      <c r="L64" s="266"/>
      <c r="M64" s="266"/>
      <c r="N64" s="266"/>
      <c r="O64" s="223"/>
      <c r="P64" s="223"/>
      <c r="Q64" s="223"/>
      <c r="R64" s="223"/>
      <c r="S64" s="223"/>
      <c r="T64" s="223"/>
      <c r="U64" s="223"/>
      <c r="V64" s="223"/>
      <c r="W64" s="223"/>
      <c r="X64" s="217"/>
      <c r="Y64" s="217"/>
      <c r="Z64" s="217"/>
      <c r="AA64" s="217"/>
      <c r="AB64" s="217"/>
      <c r="AC64" s="217"/>
      <c r="AD64" s="217"/>
      <c r="AE64" s="217"/>
      <c r="AF64" s="217"/>
      <c r="AG64" s="217"/>
      <c r="AH64" s="217"/>
      <c r="AI64" s="217"/>
      <c r="AJ64" s="217"/>
      <c r="AK64" s="217"/>
      <c r="AL64" s="217"/>
      <c r="AM64" s="217"/>
      <c r="AN64" s="217"/>
    </row>
    <row r="65" spans="1:40" ht="15" customHeight="1" x14ac:dyDescent="0.2">
      <c r="A65" s="250"/>
      <c r="H65" s="266"/>
      <c r="I65" s="266"/>
      <c r="J65" s="266"/>
      <c r="K65" s="266"/>
      <c r="L65" s="266"/>
      <c r="M65" s="266"/>
      <c r="N65" s="266"/>
      <c r="O65" s="266"/>
      <c r="P65" s="266"/>
      <c r="Q65" s="266"/>
      <c r="R65" s="266"/>
      <c r="S65" s="266"/>
      <c r="T65" s="266"/>
      <c r="U65" s="266"/>
      <c r="V65" s="266"/>
      <c r="W65" s="217"/>
      <c r="X65" s="217"/>
      <c r="Y65" s="217"/>
      <c r="Z65" s="217"/>
      <c r="AA65" s="217"/>
      <c r="AB65" s="217"/>
      <c r="AC65" s="217"/>
      <c r="AD65" s="217"/>
      <c r="AE65" s="217"/>
      <c r="AF65" s="217"/>
      <c r="AG65" s="217"/>
      <c r="AH65" s="217"/>
      <c r="AI65" s="217"/>
      <c r="AJ65" s="217"/>
      <c r="AK65" s="217"/>
      <c r="AL65" s="217"/>
      <c r="AM65" s="217"/>
      <c r="AN65" s="217"/>
    </row>
    <row r="66" spans="1:40" ht="15" customHeight="1" x14ac:dyDescent="0.2">
      <c r="A66" s="250"/>
      <c r="H66" s="266"/>
      <c r="I66" s="266"/>
      <c r="J66" s="266"/>
      <c r="K66" s="266"/>
      <c r="L66" s="266"/>
      <c r="M66" s="266"/>
      <c r="N66" s="266"/>
      <c r="O66" s="266"/>
      <c r="P66" s="266"/>
      <c r="Q66" s="266"/>
      <c r="R66" s="266"/>
      <c r="S66" s="266"/>
      <c r="T66" s="266"/>
      <c r="U66" s="266"/>
      <c r="V66" s="266"/>
      <c r="W66" s="217"/>
      <c r="X66" s="217"/>
      <c r="Y66" s="217"/>
      <c r="Z66" s="217"/>
      <c r="AA66" s="217"/>
      <c r="AB66" s="217"/>
      <c r="AC66" s="217"/>
      <c r="AD66" s="217"/>
      <c r="AE66" s="217"/>
      <c r="AF66" s="217"/>
      <c r="AG66" s="217"/>
      <c r="AH66" s="217"/>
      <c r="AI66" s="217"/>
      <c r="AJ66" s="217"/>
      <c r="AK66" s="217"/>
      <c r="AL66" s="217"/>
      <c r="AM66" s="217"/>
      <c r="AN66" s="217"/>
    </row>
    <row r="67" spans="1:40" ht="15" customHeight="1" x14ac:dyDescent="0.2">
      <c r="A67" s="250"/>
      <c r="H67" s="266"/>
      <c r="I67" s="266"/>
      <c r="J67" s="266"/>
      <c r="K67" s="266"/>
      <c r="L67" s="266"/>
      <c r="M67" s="266"/>
      <c r="N67" s="266"/>
      <c r="O67" s="266"/>
      <c r="P67" s="266"/>
      <c r="Q67" s="266"/>
      <c r="R67" s="266"/>
      <c r="S67" s="266"/>
      <c r="T67" s="266"/>
      <c r="U67" s="266"/>
      <c r="V67" s="266"/>
      <c r="W67" s="217"/>
      <c r="X67" s="217"/>
      <c r="Y67" s="217"/>
      <c r="Z67" s="217"/>
      <c r="AA67" s="217"/>
      <c r="AB67" s="217"/>
      <c r="AC67" s="217"/>
      <c r="AD67" s="217"/>
      <c r="AE67" s="217"/>
      <c r="AF67" s="217"/>
      <c r="AG67" s="217"/>
      <c r="AH67" s="217"/>
      <c r="AI67" s="217"/>
      <c r="AJ67" s="217"/>
      <c r="AK67" s="217"/>
      <c r="AL67" s="217"/>
      <c r="AM67" s="217"/>
      <c r="AN67" s="217"/>
    </row>
    <row r="68" spans="1:40" ht="15" customHeight="1" x14ac:dyDescent="0.2">
      <c r="A68" s="250"/>
      <c r="H68" s="266"/>
      <c r="I68" s="266"/>
      <c r="J68" s="266"/>
      <c r="K68" s="266"/>
      <c r="L68" s="266"/>
      <c r="M68" s="266"/>
      <c r="N68" s="266"/>
      <c r="O68" s="266"/>
      <c r="P68" s="266"/>
      <c r="Q68" s="266"/>
      <c r="R68" s="266"/>
      <c r="S68" s="266"/>
      <c r="T68" s="266"/>
      <c r="U68" s="266"/>
      <c r="V68" s="266"/>
      <c r="W68" s="217"/>
      <c r="X68" s="217"/>
      <c r="Y68" s="217"/>
      <c r="Z68" s="217"/>
      <c r="AA68" s="217"/>
      <c r="AB68" s="217"/>
      <c r="AC68" s="217"/>
      <c r="AD68" s="217"/>
      <c r="AE68" s="217"/>
      <c r="AF68" s="217"/>
      <c r="AG68" s="217"/>
      <c r="AH68" s="217"/>
      <c r="AI68" s="217"/>
      <c r="AJ68" s="217"/>
      <c r="AK68" s="217"/>
      <c r="AL68" s="217"/>
      <c r="AM68" s="217"/>
      <c r="AN68" s="217"/>
    </row>
    <row r="69" spans="1:40" ht="15" customHeight="1" x14ac:dyDescent="0.2">
      <c r="A69" s="250"/>
      <c r="H69" s="266"/>
      <c r="I69" s="266"/>
      <c r="J69" s="266"/>
      <c r="K69" s="266"/>
      <c r="L69" s="266"/>
      <c r="M69" s="266"/>
      <c r="N69" s="266"/>
      <c r="O69" s="266"/>
      <c r="P69" s="266"/>
      <c r="Q69" s="266"/>
      <c r="R69" s="266"/>
      <c r="S69" s="266"/>
      <c r="T69" s="266"/>
      <c r="U69" s="266"/>
      <c r="V69" s="266"/>
      <c r="W69" s="217"/>
      <c r="X69" s="217"/>
      <c r="Y69" s="217"/>
      <c r="Z69" s="217"/>
      <c r="AA69" s="217"/>
      <c r="AB69" s="217"/>
      <c r="AC69" s="217"/>
      <c r="AD69" s="217"/>
      <c r="AE69" s="217"/>
      <c r="AF69" s="217"/>
      <c r="AG69" s="217"/>
      <c r="AH69" s="217"/>
      <c r="AI69" s="217"/>
      <c r="AJ69" s="217"/>
      <c r="AK69" s="217"/>
      <c r="AL69" s="217"/>
      <c r="AM69" s="217"/>
      <c r="AN69" s="217"/>
    </row>
    <row r="70" spans="1:40" ht="15" customHeight="1" x14ac:dyDescent="0.2">
      <c r="A70" s="250"/>
      <c r="H70" s="266"/>
      <c r="I70" s="266"/>
      <c r="J70" s="266"/>
      <c r="K70" s="266"/>
      <c r="L70" s="266"/>
      <c r="M70" s="266"/>
      <c r="N70" s="266"/>
      <c r="O70" s="266"/>
      <c r="P70" s="266"/>
      <c r="Q70" s="266"/>
      <c r="R70" s="266"/>
      <c r="S70" s="266"/>
      <c r="T70" s="266"/>
      <c r="U70" s="266"/>
      <c r="V70" s="266"/>
      <c r="W70" s="217"/>
      <c r="X70" s="217"/>
      <c r="Y70" s="217"/>
      <c r="Z70" s="217"/>
      <c r="AA70" s="217"/>
      <c r="AB70" s="217"/>
      <c r="AC70" s="217"/>
      <c r="AD70" s="217"/>
      <c r="AE70" s="217"/>
      <c r="AF70" s="217"/>
      <c r="AG70" s="217"/>
      <c r="AH70" s="217"/>
      <c r="AI70" s="217"/>
      <c r="AJ70" s="217"/>
      <c r="AK70" s="217"/>
      <c r="AL70" s="217"/>
      <c r="AM70" s="217"/>
      <c r="AN70" s="217"/>
    </row>
    <row r="71" spans="1:40" ht="15" customHeight="1" x14ac:dyDescent="0.2">
      <c r="A71" s="250"/>
      <c r="H71" s="266"/>
      <c r="I71" s="266"/>
      <c r="J71" s="266"/>
      <c r="K71" s="266"/>
      <c r="L71" s="266"/>
      <c r="M71" s="266"/>
      <c r="N71" s="266"/>
      <c r="O71" s="266"/>
      <c r="P71" s="266"/>
      <c r="Q71" s="266"/>
      <c r="R71" s="266"/>
      <c r="S71" s="266"/>
      <c r="T71" s="266"/>
      <c r="U71" s="266"/>
      <c r="V71" s="266"/>
      <c r="W71" s="217"/>
      <c r="X71" s="217"/>
      <c r="Y71" s="217"/>
      <c r="Z71" s="217"/>
      <c r="AA71" s="217"/>
      <c r="AB71" s="217"/>
      <c r="AC71" s="217"/>
      <c r="AD71" s="217"/>
      <c r="AE71" s="217"/>
      <c r="AF71" s="217"/>
      <c r="AG71" s="217"/>
      <c r="AH71" s="217"/>
      <c r="AI71" s="217"/>
      <c r="AJ71" s="217"/>
      <c r="AK71" s="217"/>
      <c r="AL71" s="217"/>
      <c r="AM71" s="217"/>
      <c r="AN71" s="217"/>
    </row>
    <row r="72" spans="1:40" ht="15" customHeight="1" x14ac:dyDescent="0.2">
      <c r="A72" s="250"/>
      <c r="H72" s="266"/>
      <c r="I72" s="266"/>
      <c r="J72" s="266"/>
      <c r="K72" s="266"/>
      <c r="L72" s="266"/>
      <c r="M72" s="266"/>
      <c r="N72" s="266"/>
      <c r="O72" s="266"/>
      <c r="P72" s="266"/>
      <c r="Q72" s="266"/>
      <c r="R72" s="266"/>
      <c r="S72" s="266"/>
      <c r="T72" s="266"/>
      <c r="U72" s="266"/>
      <c r="V72" s="266"/>
      <c r="W72" s="217"/>
      <c r="X72" s="217"/>
      <c r="Y72" s="217"/>
      <c r="Z72" s="217"/>
      <c r="AA72" s="217"/>
      <c r="AB72" s="217"/>
      <c r="AC72" s="217"/>
      <c r="AD72" s="217"/>
      <c r="AE72" s="217"/>
      <c r="AF72" s="217"/>
      <c r="AG72" s="217"/>
      <c r="AH72" s="217"/>
      <c r="AI72" s="217"/>
      <c r="AJ72" s="217"/>
      <c r="AK72" s="217"/>
      <c r="AL72" s="217"/>
      <c r="AM72" s="217"/>
      <c r="AN72" s="217"/>
    </row>
    <row r="73" spans="1:40" ht="15" customHeight="1" x14ac:dyDescent="0.2">
      <c r="A73" s="250"/>
      <c r="H73" s="266"/>
      <c r="I73" s="266"/>
      <c r="J73" s="266"/>
      <c r="K73" s="266"/>
      <c r="L73" s="266"/>
      <c r="M73" s="266"/>
      <c r="N73" s="266"/>
      <c r="O73" s="266"/>
      <c r="P73" s="266"/>
      <c r="Q73" s="266"/>
      <c r="R73" s="266"/>
      <c r="S73" s="266"/>
      <c r="T73" s="266"/>
      <c r="U73" s="266"/>
      <c r="V73" s="266"/>
      <c r="W73" s="217"/>
      <c r="X73" s="217"/>
      <c r="Y73" s="217"/>
      <c r="Z73" s="217"/>
      <c r="AA73" s="217"/>
      <c r="AB73" s="217"/>
      <c r="AC73" s="217"/>
      <c r="AD73" s="217"/>
      <c r="AE73" s="217"/>
      <c r="AF73" s="217"/>
      <c r="AG73" s="217"/>
      <c r="AH73" s="217"/>
      <c r="AI73" s="217"/>
      <c r="AJ73" s="217"/>
      <c r="AK73" s="217"/>
      <c r="AL73" s="217"/>
      <c r="AM73" s="217"/>
      <c r="AN73" s="217"/>
    </row>
    <row r="74" spans="1:40" ht="15" customHeight="1" x14ac:dyDescent="0.2">
      <c r="A74" s="250"/>
      <c r="N74" s="217"/>
      <c r="O74" s="266"/>
      <c r="P74" s="266"/>
      <c r="Q74" s="266"/>
      <c r="R74" s="266"/>
      <c r="S74" s="266"/>
      <c r="T74" s="266"/>
      <c r="U74" s="266"/>
      <c r="V74" s="266"/>
      <c r="W74" s="217"/>
      <c r="X74" s="217"/>
      <c r="Y74" s="217"/>
      <c r="Z74" s="217"/>
      <c r="AA74" s="217"/>
      <c r="AB74" s="217"/>
      <c r="AC74" s="217"/>
      <c r="AD74" s="217"/>
      <c r="AE74" s="217"/>
      <c r="AF74" s="217"/>
      <c r="AG74" s="217"/>
      <c r="AH74" s="217"/>
      <c r="AI74" s="217"/>
      <c r="AJ74" s="217"/>
      <c r="AK74" s="217"/>
      <c r="AL74" s="217"/>
      <c r="AM74" s="217"/>
      <c r="AN74" s="217"/>
    </row>
    <row r="75" spans="1:40" ht="15" customHeight="1" x14ac:dyDescent="0.2">
      <c r="A75" s="250"/>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row>
    <row r="76" spans="1:40" ht="15" customHeight="1" x14ac:dyDescent="0.2">
      <c r="A76" s="250"/>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row>
    <row r="77" spans="1:40" ht="15" customHeight="1" x14ac:dyDescent="0.2">
      <c r="A77" s="250"/>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row>
    <row r="78" spans="1:40" ht="15" customHeight="1" x14ac:dyDescent="0.2">
      <c r="A78" s="250"/>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row>
    <row r="79" spans="1:40" ht="15" customHeight="1" x14ac:dyDescent="0.2">
      <c r="A79" s="250"/>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row>
    <row r="80" spans="1:40" ht="15" customHeight="1" x14ac:dyDescent="0.2">
      <c r="A80" s="250"/>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7"/>
      <c r="AN80" s="217"/>
    </row>
    <row r="81" spans="1:40" ht="15" customHeight="1" x14ac:dyDescent="0.2">
      <c r="A81" s="250"/>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row>
    <row r="82" spans="1:40" ht="15" customHeight="1" x14ac:dyDescent="0.2">
      <c r="A82" s="250"/>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row>
    <row r="83" spans="1:40" ht="15" customHeight="1" x14ac:dyDescent="0.2">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row>
    <row r="84" spans="1:40" ht="15" customHeight="1" x14ac:dyDescent="0.2">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17"/>
      <c r="AM84" s="217"/>
      <c r="AN84" s="217"/>
    </row>
    <row r="85" spans="1:40" ht="15" customHeight="1" x14ac:dyDescent="0.2">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row>
    <row r="86" spans="1:40" ht="15" customHeight="1" x14ac:dyDescent="0.2">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row>
    <row r="87" spans="1:40" ht="15" customHeight="1" x14ac:dyDescent="0.2">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c r="AL87" s="217"/>
      <c r="AM87" s="217"/>
      <c r="AN87" s="217"/>
    </row>
    <row r="88" spans="1:40" ht="15" customHeight="1" x14ac:dyDescent="0.2">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row>
    <row r="89" spans="1:40" ht="15" customHeight="1" x14ac:dyDescent="0.2">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row>
    <row r="90" spans="1:40" ht="15" customHeight="1" x14ac:dyDescent="0.2">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row>
    <row r="91" spans="1:40" ht="15" customHeight="1" x14ac:dyDescent="0.2">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row>
    <row r="92" spans="1:40" ht="15" customHeight="1" x14ac:dyDescent="0.2">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row>
    <row r="93" spans="1:40" ht="15" customHeight="1" x14ac:dyDescent="0.2">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row>
    <row r="94" spans="1:40" ht="15" customHeight="1" x14ac:dyDescent="0.2">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row>
    <row r="95" spans="1:40" ht="15" customHeight="1" x14ac:dyDescent="0.2">
      <c r="N95" s="217"/>
      <c r="O95" s="217"/>
      <c r="P95" s="217"/>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row>
    <row r="96" spans="1:40" ht="15" customHeight="1" x14ac:dyDescent="0.2">
      <c r="N96" s="217"/>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row>
    <row r="97" spans="14:40" ht="15" customHeight="1" x14ac:dyDescent="0.2">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row>
    <row r="98" spans="14:40" ht="15" customHeight="1" x14ac:dyDescent="0.2">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row>
    <row r="99" spans="14:40" ht="15" customHeight="1" x14ac:dyDescent="0.2">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row>
    <row r="100" spans="14:40" ht="15" customHeight="1" x14ac:dyDescent="0.2">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row>
    <row r="101" spans="14:40" ht="15" customHeight="1" x14ac:dyDescent="0.2">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row>
    <row r="102" spans="14:40" ht="15" customHeight="1" x14ac:dyDescent="0.2">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row>
    <row r="103" spans="14:40" ht="15" customHeight="1" x14ac:dyDescent="0.2">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row>
    <row r="104" spans="14:40" ht="15" customHeight="1" x14ac:dyDescent="0.2">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row>
    <row r="105" spans="14:40" ht="15" customHeight="1" x14ac:dyDescent="0.2">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row>
    <row r="106" spans="14:40" ht="15" customHeight="1" x14ac:dyDescent="0.2">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row>
    <row r="107" spans="14:40" ht="15" customHeight="1" x14ac:dyDescent="0.2">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row>
    <row r="108" spans="14:40" ht="15" customHeight="1" x14ac:dyDescent="0.2">
      <c r="N108" s="217"/>
      <c r="O108" s="217"/>
      <c r="P108" s="217"/>
      <c r="Q108" s="217"/>
      <c r="R108" s="217"/>
      <c r="S108" s="217"/>
      <c r="T108" s="217"/>
      <c r="U108" s="217"/>
      <c r="V108" s="217"/>
      <c r="W108" s="217"/>
      <c r="X108" s="217"/>
      <c r="Y108" s="217"/>
      <c r="Z108" s="217"/>
      <c r="AA108" s="217"/>
      <c r="AB108" s="217"/>
      <c r="AC108" s="217"/>
      <c r="AD108" s="217"/>
      <c r="AE108" s="217"/>
      <c r="AF108" s="217"/>
      <c r="AG108" s="217"/>
      <c r="AH108" s="217"/>
      <c r="AI108" s="217"/>
      <c r="AJ108" s="217"/>
      <c r="AK108" s="217"/>
      <c r="AL108" s="217"/>
      <c r="AM108" s="217"/>
      <c r="AN108" s="217"/>
    </row>
    <row r="109" spans="14:40" ht="15" customHeight="1" x14ac:dyDescent="0.2">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row>
    <row r="110" spans="14:40" ht="15" customHeight="1" x14ac:dyDescent="0.2">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row>
    <row r="111" spans="14:40" ht="15" customHeight="1" x14ac:dyDescent="0.2">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row>
    <row r="112" spans="14:40" ht="15" customHeight="1" x14ac:dyDescent="0.2">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7"/>
    </row>
    <row r="113" spans="14:40" ht="15" customHeight="1" x14ac:dyDescent="0.2">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17"/>
      <c r="AM113" s="217"/>
      <c r="AN113" s="217"/>
    </row>
    <row r="114" spans="14:40" ht="15" customHeight="1" x14ac:dyDescent="0.2">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7"/>
    </row>
    <row r="115" spans="14:40" ht="15" customHeight="1" x14ac:dyDescent="0.2">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row>
    <row r="116" spans="14:40" ht="15" customHeight="1" x14ac:dyDescent="0.2">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row>
    <row r="117" spans="14:40" ht="15" customHeight="1" x14ac:dyDescent="0.2">
      <c r="N117" s="217"/>
      <c r="O117" s="217"/>
      <c r="P117" s="217"/>
      <c r="Q117" s="217"/>
      <c r="R117" s="217"/>
      <c r="S117" s="217"/>
      <c r="T117" s="217"/>
      <c r="U117" s="217"/>
      <c r="V117" s="217"/>
      <c r="W117" s="217"/>
      <c r="X117" s="217"/>
      <c r="Y117" s="217"/>
      <c r="Z117" s="217"/>
      <c r="AA117" s="217"/>
      <c r="AB117" s="217"/>
      <c r="AC117" s="217"/>
      <c r="AD117" s="217"/>
      <c r="AE117" s="217"/>
      <c r="AF117" s="217"/>
      <c r="AG117" s="217"/>
      <c r="AH117" s="217"/>
      <c r="AI117" s="217"/>
      <c r="AJ117" s="217"/>
      <c r="AK117" s="217"/>
      <c r="AL117" s="217"/>
      <c r="AM117" s="217"/>
      <c r="AN117" s="217"/>
    </row>
    <row r="118" spans="14:40" ht="15" customHeight="1" x14ac:dyDescent="0.2">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17"/>
      <c r="AL118" s="217"/>
      <c r="AM118" s="217"/>
      <c r="AN118" s="217"/>
    </row>
    <row r="119" spans="14:40" ht="15" customHeight="1" x14ac:dyDescent="0.2">
      <c r="N119" s="217"/>
      <c r="O119" s="217"/>
      <c r="P119" s="217"/>
      <c r="Q119" s="217"/>
      <c r="R119" s="217"/>
      <c r="S119" s="217"/>
      <c r="T119" s="217"/>
      <c r="U119" s="217"/>
      <c r="V119" s="217"/>
      <c r="W119" s="217"/>
      <c r="X119" s="217"/>
      <c r="Y119" s="217"/>
      <c r="Z119" s="217"/>
      <c r="AA119" s="217"/>
      <c r="AB119" s="217"/>
      <c r="AC119" s="217"/>
      <c r="AD119" s="217"/>
      <c r="AE119" s="217"/>
      <c r="AF119" s="217"/>
      <c r="AG119" s="217"/>
      <c r="AH119" s="217"/>
      <c r="AI119" s="217"/>
      <c r="AJ119" s="217"/>
      <c r="AK119" s="217"/>
      <c r="AL119" s="217"/>
      <c r="AM119" s="217"/>
      <c r="AN119" s="217"/>
    </row>
    <row r="120" spans="14:40" ht="15" customHeight="1" x14ac:dyDescent="0.2">
      <c r="N120" s="217"/>
      <c r="O120" s="217"/>
      <c r="P120" s="217"/>
      <c r="Q120" s="217"/>
      <c r="R120" s="217"/>
      <c r="S120" s="217"/>
      <c r="T120" s="217"/>
      <c r="U120" s="217"/>
      <c r="V120" s="217"/>
      <c r="W120" s="217"/>
      <c r="X120" s="217"/>
      <c r="Y120" s="217"/>
      <c r="Z120" s="217"/>
      <c r="AA120" s="217"/>
      <c r="AB120" s="217"/>
      <c r="AC120" s="217"/>
      <c r="AD120" s="217"/>
      <c r="AE120" s="217"/>
      <c r="AF120" s="217"/>
      <c r="AG120" s="217"/>
      <c r="AH120" s="217"/>
      <c r="AI120" s="217"/>
      <c r="AJ120" s="217"/>
      <c r="AK120" s="217"/>
      <c r="AL120" s="217"/>
      <c r="AM120" s="217"/>
      <c r="AN120" s="217"/>
    </row>
    <row r="121" spans="14:40" ht="15" customHeight="1" x14ac:dyDescent="0.2">
      <c r="N121" s="217"/>
      <c r="O121" s="217"/>
      <c r="P121" s="217"/>
      <c r="Q121" s="217"/>
      <c r="R121" s="217"/>
      <c r="S121" s="217"/>
      <c r="T121" s="217"/>
      <c r="U121" s="217"/>
      <c r="V121" s="217"/>
      <c r="W121" s="217"/>
      <c r="X121" s="217"/>
      <c r="Y121" s="217"/>
      <c r="Z121" s="217"/>
      <c r="AA121" s="217"/>
      <c r="AB121" s="217"/>
      <c r="AC121" s="217"/>
      <c r="AD121" s="217"/>
      <c r="AE121" s="217"/>
      <c r="AF121" s="217"/>
      <c r="AG121" s="217"/>
      <c r="AH121" s="217"/>
      <c r="AI121" s="217"/>
      <c r="AJ121" s="217"/>
      <c r="AK121" s="217"/>
      <c r="AL121" s="217"/>
      <c r="AM121" s="217"/>
      <c r="AN121" s="217"/>
    </row>
    <row r="122" spans="14:40" ht="15" customHeight="1" x14ac:dyDescent="0.2">
      <c r="N122" s="217"/>
      <c r="O122" s="217"/>
      <c r="P122" s="217"/>
      <c r="Q122" s="217"/>
      <c r="R122" s="217"/>
      <c r="S122" s="217"/>
      <c r="T122" s="217"/>
      <c r="U122" s="217"/>
      <c r="V122" s="217"/>
      <c r="W122" s="217"/>
      <c r="X122" s="217"/>
      <c r="Y122" s="217"/>
      <c r="Z122" s="217"/>
      <c r="AA122" s="217"/>
      <c r="AB122" s="217"/>
      <c r="AC122" s="217"/>
      <c r="AD122" s="217"/>
      <c r="AE122" s="217"/>
      <c r="AF122" s="217"/>
      <c r="AG122" s="217"/>
      <c r="AH122" s="217"/>
      <c r="AI122" s="217"/>
      <c r="AJ122" s="217"/>
      <c r="AK122" s="217"/>
      <c r="AL122" s="217"/>
      <c r="AM122" s="217"/>
      <c r="AN122" s="217"/>
    </row>
    <row r="123" spans="14:40" ht="15" customHeight="1" x14ac:dyDescent="0.2">
      <c r="N123" s="217"/>
      <c r="O123" s="217"/>
      <c r="P123" s="217"/>
      <c r="Q123" s="217"/>
      <c r="R123" s="217"/>
      <c r="S123" s="217"/>
      <c r="T123" s="217"/>
      <c r="U123" s="217"/>
      <c r="V123" s="217"/>
      <c r="W123" s="217"/>
      <c r="X123" s="217"/>
      <c r="Y123" s="217"/>
      <c r="Z123" s="217"/>
      <c r="AA123" s="217"/>
      <c r="AB123" s="217"/>
      <c r="AC123" s="217"/>
      <c r="AD123" s="217"/>
      <c r="AE123" s="217"/>
      <c r="AF123" s="217"/>
      <c r="AG123" s="217"/>
      <c r="AH123" s="217"/>
      <c r="AI123" s="217"/>
      <c r="AJ123" s="217"/>
      <c r="AK123" s="217"/>
      <c r="AL123" s="217"/>
      <c r="AM123" s="217"/>
      <c r="AN123" s="217"/>
    </row>
    <row r="124" spans="14:40" ht="15" customHeight="1" x14ac:dyDescent="0.2">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row>
    <row r="125" spans="14:40" ht="15" customHeight="1" x14ac:dyDescent="0.2">
      <c r="N125" s="217"/>
      <c r="O125" s="217"/>
      <c r="P125" s="217"/>
      <c r="Q125" s="217"/>
      <c r="R125" s="217"/>
      <c r="S125" s="217"/>
      <c r="T125" s="217"/>
      <c r="U125" s="217"/>
      <c r="V125" s="217"/>
      <c r="W125" s="217"/>
      <c r="X125" s="217"/>
      <c r="Y125" s="217"/>
      <c r="Z125" s="217"/>
      <c r="AA125" s="217"/>
      <c r="AB125" s="217"/>
      <c r="AC125" s="217"/>
      <c r="AD125" s="217"/>
      <c r="AE125" s="217"/>
      <c r="AF125" s="217"/>
      <c r="AG125" s="217"/>
      <c r="AH125" s="217"/>
      <c r="AI125" s="217"/>
      <c r="AJ125" s="217"/>
      <c r="AK125" s="217"/>
      <c r="AL125" s="217"/>
      <c r="AM125" s="217"/>
      <c r="AN125" s="217"/>
    </row>
    <row r="126" spans="14:40" ht="15" customHeight="1" x14ac:dyDescent="0.2">
      <c r="N126" s="217"/>
      <c r="O126" s="217"/>
      <c r="P126" s="217"/>
      <c r="Q126" s="217"/>
      <c r="R126" s="217"/>
      <c r="S126" s="217"/>
      <c r="T126" s="217"/>
      <c r="U126" s="217"/>
      <c r="V126" s="217"/>
      <c r="W126" s="217"/>
      <c r="X126" s="217"/>
      <c r="Y126" s="217"/>
      <c r="Z126" s="217"/>
      <c r="AA126" s="217"/>
      <c r="AB126" s="217"/>
      <c r="AC126" s="217"/>
      <c r="AD126" s="217"/>
      <c r="AE126" s="217"/>
      <c r="AF126" s="217"/>
      <c r="AG126" s="217"/>
      <c r="AH126" s="217"/>
      <c r="AI126" s="217"/>
      <c r="AJ126" s="217"/>
      <c r="AK126" s="217"/>
      <c r="AL126" s="217"/>
      <c r="AM126" s="217"/>
      <c r="AN126" s="217"/>
    </row>
    <row r="127" spans="14:40" ht="15" customHeight="1" x14ac:dyDescent="0.2">
      <c r="N127" s="217"/>
      <c r="O127" s="217"/>
      <c r="P127" s="217"/>
      <c r="Q127" s="217"/>
      <c r="R127" s="217"/>
      <c r="S127" s="217"/>
      <c r="T127" s="217"/>
      <c r="U127" s="217"/>
      <c r="V127" s="217"/>
      <c r="W127" s="217"/>
      <c r="X127" s="217"/>
      <c r="Y127" s="217"/>
      <c r="Z127" s="217"/>
      <c r="AA127" s="217"/>
      <c r="AB127" s="217"/>
      <c r="AC127" s="217"/>
      <c r="AD127" s="217"/>
      <c r="AE127" s="217"/>
      <c r="AF127" s="217"/>
      <c r="AG127" s="217"/>
      <c r="AH127" s="217"/>
      <c r="AI127" s="217"/>
      <c r="AJ127" s="217"/>
      <c r="AK127" s="217"/>
      <c r="AL127" s="217"/>
      <c r="AM127" s="217"/>
      <c r="AN127" s="217"/>
    </row>
    <row r="128" spans="14:40" ht="15" customHeight="1" x14ac:dyDescent="0.2">
      <c r="N128" s="217"/>
      <c r="O128" s="217"/>
      <c r="P128" s="217"/>
      <c r="Q128" s="217"/>
      <c r="R128" s="217"/>
      <c r="S128" s="217"/>
      <c r="T128" s="217"/>
      <c r="U128" s="217"/>
      <c r="V128" s="217"/>
      <c r="W128" s="217"/>
      <c r="X128" s="217"/>
      <c r="Y128" s="217"/>
      <c r="Z128" s="217"/>
      <c r="AA128" s="217"/>
      <c r="AB128" s="217"/>
      <c r="AC128" s="217"/>
      <c r="AD128" s="217"/>
      <c r="AE128" s="217"/>
      <c r="AF128" s="217"/>
      <c r="AG128" s="217"/>
      <c r="AH128" s="217"/>
      <c r="AI128" s="217"/>
      <c r="AJ128" s="217"/>
      <c r="AK128" s="217"/>
      <c r="AL128" s="217"/>
      <c r="AM128" s="217"/>
      <c r="AN128" s="217"/>
    </row>
    <row r="129" spans="14:40" ht="15" customHeight="1" x14ac:dyDescent="0.2">
      <c r="N129" s="217"/>
      <c r="O129" s="217"/>
      <c r="P129" s="217"/>
      <c r="Q129" s="217"/>
      <c r="R129" s="217"/>
      <c r="S129" s="217"/>
      <c r="T129" s="217"/>
      <c r="U129" s="217"/>
      <c r="V129" s="217"/>
      <c r="W129" s="217"/>
      <c r="X129" s="217"/>
      <c r="Y129" s="217"/>
      <c r="Z129" s="217"/>
      <c r="AA129" s="217"/>
      <c r="AB129" s="217"/>
      <c r="AC129" s="217"/>
      <c r="AD129" s="217"/>
      <c r="AE129" s="217"/>
      <c r="AF129" s="217"/>
      <c r="AG129" s="217"/>
      <c r="AH129" s="217"/>
      <c r="AI129" s="217"/>
      <c r="AJ129" s="217"/>
      <c r="AK129" s="217"/>
      <c r="AL129" s="217"/>
      <c r="AM129" s="217"/>
      <c r="AN129" s="217"/>
    </row>
    <row r="130" spans="14:40" ht="15" customHeight="1" x14ac:dyDescent="0.2">
      <c r="N130" s="217"/>
      <c r="O130" s="217"/>
      <c r="P130" s="217"/>
      <c r="Q130" s="217"/>
      <c r="R130" s="217"/>
      <c r="S130" s="217"/>
      <c r="T130" s="217"/>
      <c r="U130" s="217"/>
      <c r="V130" s="217"/>
      <c r="W130" s="217"/>
      <c r="X130" s="217"/>
      <c r="Y130" s="217"/>
      <c r="Z130" s="217"/>
      <c r="AA130" s="217"/>
      <c r="AB130" s="217"/>
      <c r="AC130" s="217"/>
      <c r="AD130" s="217"/>
      <c r="AE130" s="217"/>
      <c r="AF130" s="217"/>
      <c r="AG130" s="217"/>
      <c r="AH130" s="217"/>
      <c r="AI130" s="217"/>
      <c r="AJ130" s="217"/>
      <c r="AK130" s="217"/>
      <c r="AL130" s="217"/>
      <c r="AM130" s="217"/>
      <c r="AN130" s="217"/>
    </row>
    <row r="131" spans="14:40" ht="15" customHeight="1" x14ac:dyDescent="0.2">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217"/>
    </row>
    <row r="132" spans="14:40" ht="15" customHeight="1" x14ac:dyDescent="0.2">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row>
    <row r="133" spans="14:40" ht="15" customHeight="1" x14ac:dyDescent="0.2">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7"/>
      <c r="AM133" s="217"/>
      <c r="AN133" s="217"/>
    </row>
    <row r="134" spans="14:40" ht="15" customHeight="1" x14ac:dyDescent="0.2">
      <c r="N134" s="217"/>
      <c r="O134" s="217"/>
      <c r="P134" s="217"/>
      <c r="Q134" s="217"/>
      <c r="R134" s="217"/>
      <c r="S134" s="217"/>
      <c r="T134" s="217"/>
      <c r="U134" s="217"/>
      <c r="V134" s="217"/>
    </row>
    <row r="135" spans="14:40" ht="15" customHeight="1" x14ac:dyDescent="0.2">
      <c r="N135" s="217"/>
      <c r="O135" s="217"/>
      <c r="P135" s="217"/>
      <c r="Q135" s="217"/>
      <c r="R135" s="217"/>
      <c r="S135" s="217"/>
      <c r="T135" s="217"/>
      <c r="U135" s="217"/>
      <c r="V135" s="217"/>
    </row>
    <row r="136" spans="14:40" ht="15" customHeight="1" x14ac:dyDescent="0.2">
      <c r="N136" s="217"/>
      <c r="O136" s="217"/>
      <c r="P136" s="217"/>
      <c r="Q136" s="217"/>
      <c r="R136" s="217"/>
      <c r="S136" s="217"/>
      <c r="T136" s="217"/>
      <c r="U136" s="217"/>
      <c r="V136" s="217"/>
    </row>
    <row r="137" spans="14:40" ht="15" customHeight="1" x14ac:dyDescent="0.2">
      <c r="N137" s="217"/>
      <c r="O137" s="217"/>
      <c r="P137" s="217"/>
      <c r="Q137" s="217"/>
      <c r="R137" s="217"/>
      <c r="S137" s="217"/>
      <c r="T137" s="217"/>
      <c r="U137" s="217"/>
      <c r="V137" s="217"/>
    </row>
    <row r="138" spans="14:40" ht="15" customHeight="1" x14ac:dyDescent="0.2">
      <c r="N138" s="217"/>
      <c r="O138" s="217"/>
      <c r="P138" s="217"/>
      <c r="Q138" s="217"/>
      <c r="R138" s="217"/>
      <c r="S138" s="217"/>
      <c r="T138" s="217"/>
      <c r="U138" s="217"/>
      <c r="V138" s="217"/>
    </row>
    <row r="139" spans="14:40" ht="15" customHeight="1" x14ac:dyDescent="0.2">
      <c r="N139" s="217"/>
      <c r="O139" s="217"/>
      <c r="P139" s="217"/>
      <c r="Q139" s="217"/>
      <c r="R139" s="217"/>
      <c r="S139" s="217"/>
      <c r="T139" s="217"/>
      <c r="U139" s="217"/>
      <c r="V139" s="217"/>
    </row>
    <row r="140" spans="14:40" ht="15" customHeight="1" x14ac:dyDescent="0.2">
      <c r="N140" s="217"/>
      <c r="O140" s="217"/>
      <c r="P140" s="217"/>
      <c r="Q140" s="217"/>
      <c r="R140" s="217"/>
      <c r="S140" s="217"/>
      <c r="T140" s="217"/>
      <c r="U140" s="217"/>
      <c r="V140" s="217"/>
    </row>
    <row r="141" spans="14:40" ht="15" customHeight="1" x14ac:dyDescent="0.2">
      <c r="N141" s="217"/>
      <c r="O141" s="217"/>
      <c r="P141" s="217"/>
      <c r="Q141" s="217"/>
      <c r="R141" s="217"/>
      <c r="S141" s="217"/>
      <c r="T141" s="217"/>
      <c r="U141" s="217"/>
      <c r="V141" s="217"/>
    </row>
    <row r="142" spans="14:40" ht="15" customHeight="1" x14ac:dyDescent="0.2">
      <c r="O142" s="217"/>
      <c r="P142" s="217"/>
      <c r="Q142" s="217"/>
      <c r="R142" s="217"/>
      <c r="S142" s="217"/>
      <c r="T142" s="217"/>
      <c r="U142" s="217"/>
      <c r="V142" s="217"/>
    </row>
    <row r="143" spans="14:40" ht="15" customHeight="1" x14ac:dyDescent="0.2"/>
    <row r="144" spans="14:40"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sheetData>
  <sheetProtection selectLockedCells="1"/>
  <mergeCells count="25">
    <mergeCell ref="A48:E52"/>
    <mergeCell ref="A28:E35"/>
    <mergeCell ref="A37:E37"/>
    <mergeCell ref="A38:E40"/>
    <mergeCell ref="A42:E42"/>
    <mergeCell ref="A43:E45"/>
    <mergeCell ref="A47:E47"/>
    <mergeCell ref="A19:E19"/>
    <mergeCell ref="A20:E20"/>
    <mergeCell ref="A21:E22"/>
    <mergeCell ref="F21:K23"/>
    <mergeCell ref="A23:E24"/>
    <mergeCell ref="A27:E27"/>
    <mergeCell ref="A8:E8"/>
    <mergeCell ref="G8:N8"/>
    <mergeCell ref="I9:N9"/>
    <mergeCell ref="G10:N10"/>
    <mergeCell ref="H11:N15"/>
    <mergeCell ref="G16:N16"/>
    <mergeCell ref="A1:E1"/>
    <mergeCell ref="A2:E2"/>
    <mergeCell ref="G4:N4"/>
    <mergeCell ref="I5:N5"/>
    <mergeCell ref="I6:N6"/>
    <mergeCell ref="I7:N7"/>
  </mergeCells>
  <dataValidations count="1">
    <dataValidation type="list" allowBlank="1" showInputMessage="1" showErrorMessage="1" sqref="A61:A64">
      <formula1>"REAP, Renewable BETC, BETC, ETO, Solar ETO, ESI,ITC"</formula1>
    </dataValidation>
  </dataValidations>
  <hyperlinks>
    <hyperlink ref="H5" r:id="rId1"/>
    <hyperlink ref="H6" r:id="rId2"/>
    <hyperlink ref="H7" r:id="rId3"/>
  </hyperlinks>
  <printOptions horizontalCentered="1"/>
  <pageMargins left="0.25" right="0.25" top="0.5" bottom="0.75" header="0.3" footer="0.3"/>
  <pageSetup orientation="portrait" horizontalDpi="1200" verticalDpi="1200"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G41"/>
  <sheetViews>
    <sheetView workbookViewId="0">
      <pane ySplit="3" topLeftCell="A4" activePane="bottomLeft" state="frozen"/>
      <selection pane="bottomLeft" activeCell="G4" sqref="G4"/>
    </sheetView>
  </sheetViews>
  <sheetFormatPr defaultRowHeight="12.75" x14ac:dyDescent="0.2"/>
  <cols>
    <col min="1" max="1" width="7" style="141" customWidth="1"/>
    <col min="2" max="2" width="13" style="141" bestFit="1" customWidth="1"/>
    <col min="3" max="3" width="15.33203125" style="141" bestFit="1" customWidth="1"/>
    <col min="4" max="4" width="10.83203125" style="141" bestFit="1" customWidth="1"/>
    <col min="5" max="5" width="18.83203125" style="141" customWidth="1"/>
    <col min="6" max="6" width="16.1640625" style="141" customWidth="1"/>
    <col min="7" max="7" width="17.5" style="141" customWidth="1"/>
    <col min="8" max="16384" width="9.33203125" style="141"/>
  </cols>
  <sheetData>
    <row r="1" spans="1:7" ht="29.25" customHeight="1" x14ac:dyDescent="0.25">
      <c r="A1" s="167" t="s">
        <v>351</v>
      </c>
      <c r="B1" s="124"/>
      <c r="C1" s="124"/>
      <c r="D1" s="124"/>
      <c r="E1" s="124"/>
      <c r="F1" s="124"/>
      <c r="G1" s="124"/>
    </row>
    <row r="3" spans="1:7" ht="30" customHeight="1" x14ac:dyDescent="0.2">
      <c r="A3" s="149"/>
      <c r="B3" s="150" t="s">
        <v>340</v>
      </c>
      <c r="C3" s="150" t="s">
        <v>154</v>
      </c>
      <c r="D3" s="150" t="s">
        <v>209</v>
      </c>
      <c r="E3" s="150" t="s">
        <v>341</v>
      </c>
      <c r="F3" s="150" t="s">
        <v>342</v>
      </c>
      <c r="G3" s="150" t="s">
        <v>343</v>
      </c>
    </row>
    <row r="4" spans="1:7" ht="13.5" x14ac:dyDescent="0.2">
      <c r="A4" s="141">
        <v>1</v>
      </c>
      <c r="B4" s="151" t="s">
        <v>344</v>
      </c>
      <c r="C4" s="151" t="s">
        <v>345</v>
      </c>
      <c r="D4" s="151">
        <v>1</v>
      </c>
      <c r="E4" s="152">
        <v>15</v>
      </c>
      <c r="F4" s="152">
        <v>11.261697355967616</v>
      </c>
      <c r="G4" s="153">
        <v>50677.638101854274</v>
      </c>
    </row>
    <row r="5" spans="1:7" ht="13.5" x14ac:dyDescent="0.2">
      <c r="A5" s="141">
        <v>2</v>
      </c>
      <c r="B5" s="154" t="s">
        <v>344</v>
      </c>
      <c r="C5" s="154" t="s">
        <v>346</v>
      </c>
      <c r="D5" s="154">
        <v>1</v>
      </c>
      <c r="E5" s="155">
        <v>75</v>
      </c>
      <c r="F5" s="155">
        <v>57.614938062971127</v>
      </c>
      <c r="G5" s="156">
        <v>256386.47438022151</v>
      </c>
    </row>
    <row r="6" spans="1:7" ht="13.5" x14ac:dyDescent="0.2">
      <c r="A6" s="141">
        <v>3</v>
      </c>
      <c r="B6" s="151" t="s">
        <v>344</v>
      </c>
      <c r="C6" s="151" t="s">
        <v>347</v>
      </c>
      <c r="D6" s="151">
        <v>1</v>
      </c>
      <c r="E6" s="152">
        <v>100</v>
      </c>
      <c r="F6" s="152">
        <v>79.256046878140467</v>
      </c>
      <c r="G6" s="153">
        <v>352689.40860772505</v>
      </c>
    </row>
    <row r="7" spans="1:7" ht="13.5" x14ac:dyDescent="0.2">
      <c r="A7" s="141">
        <v>4</v>
      </c>
      <c r="B7" s="154" t="s">
        <v>344</v>
      </c>
      <c r="C7" s="154" t="s">
        <v>348</v>
      </c>
      <c r="D7" s="154">
        <v>1</v>
      </c>
      <c r="E7" s="155">
        <v>150</v>
      </c>
      <c r="F7" s="155">
        <v>116.19885462972857</v>
      </c>
      <c r="G7" s="156">
        <v>517084.90310229216</v>
      </c>
    </row>
    <row r="8" spans="1:7" ht="13.5" x14ac:dyDescent="0.2">
      <c r="A8" s="141">
        <v>5</v>
      </c>
      <c r="B8" s="151" t="s">
        <v>344</v>
      </c>
      <c r="C8" s="151" t="s">
        <v>349</v>
      </c>
      <c r="D8" s="151">
        <v>1</v>
      </c>
      <c r="E8" s="152">
        <v>75</v>
      </c>
      <c r="F8" s="152">
        <v>55.942054110988806</v>
      </c>
      <c r="G8" s="153">
        <v>248942.14079390018</v>
      </c>
    </row>
    <row r="9" spans="1:7" ht="13.5" x14ac:dyDescent="0.2">
      <c r="A9" s="141">
        <v>6</v>
      </c>
      <c r="B9" s="154" t="s">
        <v>344</v>
      </c>
      <c r="C9" s="154" t="s">
        <v>350</v>
      </c>
      <c r="D9" s="154">
        <v>20</v>
      </c>
      <c r="E9" s="155">
        <v>7.5</v>
      </c>
      <c r="F9" s="155">
        <v>86.80543237250555</v>
      </c>
      <c r="G9" s="156">
        <v>303819.0133037694</v>
      </c>
    </row>
    <row r="10" spans="1:7" ht="13.5" x14ac:dyDescent="0.2">
      <c r="A10" s="141">
        <v>7</v>
      </c>
      <c r="B10" s="151" t="s">
        <v>344</v>
      </c>
      <c r="C10" s="151" t="s">
        <v>307</v>
      </c>
      <c r="D10" s="151">
        <v>5</v>
      </c>
      <c r="E10" s="152">
        <v>15</v>
      </c>
      <c r="F10" s="152">
        <v>46.094093406593402</v>
      </c>
      <c r="G10" s="153">
        <v>207423.42032967031</v>
      </c>
    </row>
    <row r="11" spans="1:7" ht="13.5" x14ac:dyDescent="0.2">
      <c r="A11" s="141">
        <v>8</v>
      </c>
      <c r="B11" s="154"/>
      <c r="C11" s="154"/>
      <c r="D11" s="154"/>
      <c r="E11" s="155"/>
      <c r="F11" s="155"/>
      <c r="G11" s="156"/>
    </row>
    <row r="12" spans="1:7" ht="13.5" x14ac:dyDescent="0.2">
      <c r="A12" s="141">
        <v>9</v>
      </c>
      <c r="B12" s="151"/>
      <c r="C12" s="151"/>
      <c r="D12" s="151"/>
      <c r="E12" s="152"/>
      <c r="F12" s="152"/>
      <c r="G12" s="153"/>
    </row>
    <row r="13" spans="1:7" ht="13.5" x14ac:dyDescent="0.2">
      <c r="A13" s="141">
        <v>10</v>
      </c>
      <c r="B13" s="154"/>
      <c r="C13" s="154"/>
      <c r="D13" s="154"/>
      <c r="E13" s="155"/>
      <c r="F13" s="155"/>
      <c r="G13" s="156"/>
    </row>
    <row r="14" spans="1:7" ht="13.5" x14ac:dyDescent="0.2">
      <c r="A14" s="141">
        <v>11</v>
      </c>
      <c r="B14" s="151"/>
      <c r="C14" s="151"/>
      <c r="D14" s="151"/>
      <c r="E14" s="152"/>
      <c r="F14" s="152"/>
      <c r="G14" s="153"/>
    </row>
    <row r="15" spans="1:7" ht="13.5" x14ac:dyDescent="0.2">
      <c r="A15" s="141">
        <v>12</v>
      </c>
      <c r="B15" s="154"/>
      <c r="C15" s="154"/>
      <c r="D15" s="154"/>
      <c r="E15" s="155"/>
      <c r="F15" s="155"/>
      <c r="G15" s="156"/>
    </row>
    <row r="16" spans="1:7" ht="13.5" x14ac:dyDescent="0.2">
      <c r="A16" s="141">
        <v>13</v>
      </c>
      <c r="B16" s="151"/>
      <c r="C16" s="151"/>
      <c r="D16" s="151"/>
      <c r="E16" s="152"/>
      <c r="F16" s="152"/>
      <c r="G16" s="153"/>
    </row>
    <row r="17" spans="1:7" ht="13.5" x14ac:dyDescent="0.2">
      <c r="A17" s="141">
        <v>14</v>
      </c>
      <c r="B17" s="154"/>
      <c r="C17" s="154"/>
      <c r="D17" s="154"/>
      <c r="E17" s="155"/>
      <c r="F17" s="155"/>
      <c r="G17" s="156"/>
    </row>
    <row r="18" spans="1:7" ht="13.5" x14ac:dyDescent="0.2">
      <c r="A18" s="141">
        <v>15</v>
      </c>
      <c r="B18" s="151"/>
      <c r="C18" s="151"/>
      <c r="D18" s="151"/>
      <c r="E18" s="152"/>
      <c r="F18" s="152"/>
      <c r="G18" s="153"/>
    </row>
    <row r="19" spans="1:7" ht="13.5" x14ac:dyDescent="0.2">
      <c r="A19" s="141">
        <v>16</v>
      </c>
      <c r="B19" s="154"/>
      <c r="C19" s="154"/>
      <c r="D19" s="154"/>
      <c r="E19" s="155"/>
      <c r="F19" s="155"/>
      <c r="G19" s="156"/>
    </row>
    <row r="20" spans="1:7" ht="13.5" x14ac:dyDescent="0.2">
      <c r="A20" s="141">
        <v>17</v>
      </c>
      <c r="B20" s="151"/>
      <c r="C20" s="151"/>
      <c r="D20" s="151"/>
      <c r="E20" s="152"/>
      <c r="F20" s="152"/>
      <c r="G20" s="153"/>
    </row>
    <row r="21" spans="1:7" ht="13.5" x14ac:dyDescent="0.2">
      <c r="A21" s="141">
        <v>18</v>
      </c>
      <c r="B21" s="154"/>
      <c r="C21" s="154"/>
      <c r="D21" s="154"/>
      <c r="E21" s="155"/>
      <c r="F21" s="155"/>
      <c r="G21" s="156"/>
    </row>
    <row r="22" spans="1:7" ht="13.5" x14ac:dyDescent="0.2">
      <c r="A22" s="141">
        <v>19</v>
      </c>
      <c r="B22" s="151"/>
      <c r="C22" s="151"/>
      <c r="D22" s="151"/>
      <c r="E22" s="152"/>
      <c r="F22" s="152"/>
      <c r="G22" s="153"/>
    </row>
    <row r="23" spans="1:7" ht="13.5" x14ac:dyDescent="0.2">
      <c r="A23" s="141">
        <v>20</v>
      </c>
      <c r="B23" s="154"/>
      <c r="C23" s="154"/>
      <c r="D23" s="154"/>
      <c r="E23" s="155"/>
      <c r="F23" s="155"/>
      <c r="G23" s="156"/>
    </row>
    <row r="24" spans="1:7" ht="13.5" x14ac:dyDescent="0.2">
      <c r="A24" s="141">
        <v>21</v>
      </c>
      <c r="B24" s="151"/>
      <c r="C24" s="151"/>
      <c r="D24" s="151"/>
      <c r="E24" s="152"/>
      <c r="F24" s="152"/>
      <c r="G24" s="153"/>
    </row>
    <row r="25" spans="1:7" ht="13.5" x14ac:dyDescent="0.2">
      <c r="A25" s="141">
        <v>22</v>
      </c>
      <c r="B25" s="154"/>
      <c r="C25" s="154"/>
      <c r="D25" s="154"/>
      <c r="E25" s="155"/>
      <c r="F25" s="155"/>
      <c r="G25" s="156"/>
    </row>
    <row r="26" spans="1:7" ht="13.5" x14ac:dyDescent="0.2">
      <c r="A26" s="141">
        <v>23</v>
      </c>
      <c r="B26" s="151"/>
      <c r="C26" s="151"/>
      <c r="D26" s="151"/>
      <c r="E26" s="152"/>
      <c r="F26" s="152"/>
      <c r="G26" s="153"/>
    </row>
    <row r="27" spans="1:7" ht="13.5" x14ac:dyDescent="0.2">
      <c r="A27" s="141">
        <v>24</v>
      </c>
      <c r="B27" s="154"/>
      <c r="C27" s="154"/>
      <c r="D27" s="154"/>
      <c r="E27" s="155"/>
      <c r="F27" s="155"/>
      <c r="G27" s="156"/>
    </row>
    <row r="28" spans="1:7" ht="13.5" x14ac:dyDescent="0.2">
      <c r="A28" s="141">
        <v>25</v>
      </c>
      <c r="B28" s="151"/>
      <c r="C28" s="151"/>
      <c r="D28" s="151"/>
      <c r="E28" s="152"/>
      <c r="F28" s="152"/>
      <c r="G28" s="153"/>
    </row>
    <row r="29" spans="1:7" ht="13.5" x14ac:dyDescent="0.2">
      <c r="A29" s="141">
        <v>26</v>
      </c>
      <c r="B29" s="154"/>
      <c r="C29" s="154"/>
      <c r="D29" s="154"/>
      <c r="E29" s="155"/>
      <c r="F29" s="155"/>
      <c r="G29" s="156"/>
    </row>
    <row r="30" spans="1:7" ht="13.5" x14ac:dyDescent="0.2">
      <c r="A30" s="141">
        <v>27</v>
      </c>
      <c r="B30" s="151"/>
      <c r="C30" s="151"/>
      <c r="D30" s="151"/>
      <c r="E30" s="152"/>
      <c r="F30" s="152"/>
      <c r="G30" s="153"/>
    </row>
    <row r="31" spans="1:7" ht="13.5" x14ac:dyDescent="0.2">
      <c r="A31" s="141">
        <v>28</v>
      </c>
      <c r="B31" s="154"/>
      <c r="C31" s="154"/>
      <c r="D31" s="154"/>
      <c r="E31" s="155"/>
      <c r="F31" s="155"/>
      <c r="G31" s="156"/>
    </row>
    <row r="32" spans="1:7" ht="13.5" x14ac:dyDescent="0.2">
      <c r="A32" s="141">
        <v>29</v>
      </c>
      <c r="B32" s="151"/>
      <c r="C32" s="151"/>
      <c r="D32" s="151"/>
      <c r="E32" s="152"/>
      <c r="F32" s="152"/>
      <c r="G32" s="153"/>
    </row>
    <row r="33" spans="1:7" ht="13.5" x14ac:dyDescent="0.2">
      <c r="A33" s="141">
        <v>30</v>
      </c>
      <c r="B33" s="154"/>
      <c r="C33" s="154"/>
      <c r="D33" s="154"/>
      <c r="E33" s="155"/>
      <c r="F33" s="155"/>
      <c r="G33" s="156"/>
    </row>
    <row r="34" spans="1:7" ht="13.5" x14ac:dyDescent="0.2">
      <c r="A34" s="141">
        <v>31</v>
      </c>
      <c r="B34" s="151"/>
      <c r="C34" s="151"/>
      <c r="D34" s="151"/>
      <c r="E34" s="152"/>
      <c r="F34" s="152"/>
      <c r="G34" s="153"/>
    </row>
    <row r="35" spans="1:7" ht="13.5" x14ac:dyDescent="0.2">
      <c r="A35" s="141">
        <v>32</v>
      </c>
      <c r="B35" s="157"/>
      <c r="C35" s="154"/>
      <c r="D35" s="154"/>
      <c r="E35" s="155"/>
      <c r="F35" s="155"/>
      <c r="G35" s="158"/>
    </row>
    <row r="36" spans="1:7" ht="13.5" x14ac:dyDescent="0.2">
      <c r="A36" s="141">
        <v>33</v>
      </c>
      <c r="B36" s="151"/>
      <c r="C36" s="151"/>
      <c r="D36" s="151"/>
      <c r="E36" s="152"/>
      <c r="F36" s="152"/>
      <c r="G36" s="153"/>
    </row>
    <row r="37" spans="1:7" ht="13.5" x14ac:dyDescent="0.2">
      <c r="A37" s="141">
        <v>34</v>
      </c>
      <c r="B37" s="154"/>
      <c r="C37" s="154"/>
      <c r="D37" s="154"/>
      <c r="E37" s="155"/>
      <c r="F37" s="155"/>
      <c r="G37" s="156"/>
    </row>
    <row r="38" spans="1:7" ht="13.5" x14ac:dyDescent="0.2">
      <c r="A38" s="141">
        <v>35</v>
      </c>
      <c r="B38" s="151"/>
      <c r="C38" s="151"/>
      <c r="D38" s="151"/>
      <c r="E38" s="152"/>
      <c r="F38" s="152"/>
      <c r="G38" s="153"/>
    </row>
    <row r="39" spans="1:7" ht="13.5" x14ac:dyDescent="0.2">
      <c r="A39" s="141">
        <v>36</v>
      </c>
      <c r="B39" s="154"/>
      <c r="C39" s="154"/>
      <c r="D39" s="154"/>
      <c r="E39" s="155"/>
      <c r="F39" s="155"/>
      <c r="G39" s="156"/>
    </row>
    <row r="40" spans="1:7" ht="13.5" x14ac:dyDescent="0.2">
      <c r="A40" s="141">
        <v>37</v>
      </c>
      <c r="B40" s="151"/>
      <c r="C40" s="151"/>
      <c r="D40" s="151"/>
      <c r="E40" s="152"/>
      <c r="F40" s="152"/>
      <c r="G40" s="153"/>
    </row>
    <row r="41" spans="1:7" ht="13.5" x14ac:dyDescent="0.2">
      <c r="A41" s="141">
        <v>38</v>
      </c>
      <c r="B41" s="154"/>
      <c r="C41" s="154"/>
      <c r="D41" s="154"/>
      <c r="E41" s="155"/>
      <c r="F41" s="155"/>
      <c r="G41" s="156"/>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Database Export</vt:lpstr>
      <vt:lpstr>Narrative</vt:lpstr>
      <vt:lpstr>Data Preparation - Blank</vt:lpstr>
      <vt:lpstr>Data Preparation - HTD</vt:lpstr>
      <vt:lpstr>Drive Motor Inventory</vt:lpstr>
      <vt:lpstr>Analysis</vt:lpstr>
      <vt:lpstr>Incentives</vt:lpstr>
      <vt:lpstr>Belt Efficiency Import</vt:lpstr>
      <vt:lpstr>Analysis!Print_Area</vt:lpstr>
      <vt:lpstr>'Data Preparation - Blank'!Print_Area</vt:lpstr>
      <vt:lpstr>'Data Preparation - HTD'!Print_Area</vt:lpstr>
      <vt:lpstr>'Drive Motor Inventory'!Print_Area</vt:lpstr>
      <vt:lpstr>Incentives!Print_Area</vt:lpstr>
      <vt:lpstr>Narrative!Print_Area</vt:lpstr>
      <vt:lpstr>Analysis!Print_Titles</vt:lpstr>
      <vt:lpstr>'Data Preparation - Blank'!Print_Titles</vt:lpstr>
      <vt:lpstr>'Data Preparation - HTD'!Print_Titles</vt:lpstr>
      <vt:lpstr>'Drive Motor Inventory'!Print_Titles</vt:lpstr>
      <vt:lpstr>Incentives!Print_Titles</vt:lpstr>
      <vt:lpstr>Narrative!Print_Titles</vt:lpstr>
      <vt:lpstr>The_Creator</vt:lpstr>
    </vt:vector>
  </TitlesOfParts>
  <Company>Oregon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Version 2013a</dc:title>
  <dc:creator>Mikhail Jones</dc:creator>
  <cp:keywords>OSU EEC</cp:keywords>
  <cp:lastModifiedBy>Mutch, Joshua</cp:lastModifiedBy>
  <cp:lastPrinted>2013-04-04T02:54:40Z</cp:lastPrinted>
  <dcterms:created xsi:type="dcterms:W3CDTF">2011-03-11T22:25:13Z</dcterms:created>
  <dcterms:modified xsi:type="dcterms:W3CDTF">2015-09-02T00:57:01Z</dcterms:modified>
</cp:coreProperties>
</file>