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mohr\iac\4 User Directories\Josh Mutch\New Financial Analysis process\Updated AR templates\"/>
    </mc:Choice>
  </mc:AlternateContent>
  <bookViews>
    <workbookView xWindow="240" yWindow="90" windowWidth="17235" windowHeight="8250"/>
  </bookViews>
  <sheets>
    <sheet name="Database Export" sheetId="4" r:id="rId1"/>
    <sheet name="Narrative" sheetId="3" r:id="rId2"/>
    <sheet name="Data Preparation" sheetId="7" r:id="rId3"/>
    <sheet name="Analysis" sheetId="2" r:id="rId4"/>
    <sheet name="Incentives" sheetId="10" r:id="rId5"/>
    <sheet name="P-T Table" sheetId="9" r:id="rId6"/>
  </sheets>
  <externalReferences>
    <externalReference r:id="rId7"/>
  </externalReferences>
  <definedNames>
    <definedName name="_xlnm.Print_Area" localSheetId="3">Analysis!$A$1:$Q$44</definedName>
    <definedName name="_xlnm.Print_Area" localSheetId="2">'Data Preparation'!$A$1:$G$44</definedName>
    <definedName name="_xlnm.Print_Area" localSheetId="4">Incentives!$A$1:$E$60</definedName>
    <definedName name="_xlnm.Print_Area" localSheetId="1">Narrative!$A$1:$AF$92</definedName>
    <definedName name="_xlnm.Print_Titles" localSheetId="2">'Data Preparation'!$1:$2</definedName>
    <definedName name="_xlnm.Print_Titles" localSheetId="4">Incentives!$1:$2</definedName>
    <definedName name="_xlnm.Print_Titles" localSheetId="1">Narrative!$1:$2</definedName>
  </definedNames>
  <calcPr calcId="152511" iterate="1" concurrentCalc="0"/>
</workbook>
</file>

<file path=xl/calcChain.xml><?xml version="1.0" encoding="utf-8"?>
<calcChain xmlns="http://schemas.openxmlformats.org/spreadsheetml/2006/main">
  <c r="X3" i="4" l="1"/>
  <c r="X19" i="3"/>
  <c r="L11" i="9"/>
  <c r="C13" i="2"/>
  <c r="K11" i="9"/>
  <c r="C9" i="2"/>
  <c r="C22" i="2"/>
  <c r="Q8" i="2"/>
  <c r="Q9" i="2"/>
  <c r="Q13" i="2"/>
  <c r="C25" i="2"/>
  <c r="C26" i="2"/>
  <c r="P8" i="2"/>
  <c r="P9" i="2"/>
  <c r="P13" i="2"/>
  <c r="C29" i="2"/>
  <c r="C30" i="2"/>
  <c r="C33" i="2"/>
  <c r="C5" i="10"/>
  <c r="C6" i="10"/>
  <c r="X18" i="3"/>
  <c r="S19" i="3"/>
  <c r="S18" i="3"/>
  <c r="E19" i="3"/>
  <c r="E18" i="3"/>
  <c r="C4" i="10"/>
  <c r="A2" i="7"/>
  <c r="A2" i="2"/>
  <c r="H2" i="2"/>
  <c r="A2" i="10"/>
  <c r="F16" i="10"/>
  <c r="B16" i="10"/>
  <c r="C16" i="10"/>
  <c r="D16" i="10"/>
  <c r="F15" i="10"/>
  <c r="D15" i="10"/>
  <c r="C15" i="10"/>
  <c r="F14" i="10"/>
  <c r="D14" i="10"/>
  <c r="C14" i="10"/>
  <c r="F13" i="10"/>
  <c r="D13" i="10"/>
  <c r="C13" i="10"/>
  <c r="F12" i="10"/>
  <c r="D12" i="10"/>
  <c r="C12" i="10"/>
  <c r="F11" i="10"/>
  <c r="D11" i="10"/>
  <c r="C11" i="10"/>
  <c r="A1" i="10"/>
  <c r="M5" i="9"/>
  <c r="M6" i="9"/>
  <c r="M7" i="9"/>
  <c r="M8" i="9"/>
  <c r="M9" i="9"/>
  <c r="M10" i="9"/>
  <c r="M11" i="9"/>
  <c r="O9" i="2"/>
  <c r="O10" i="2"/>
  <c r="Q10" i="2"/>
  <c r="O11" i="2"/>
  <c r="Q11" i="2"/>
  <c r="O12" i="2"/>
  <c r="Q12" i="2"/>
  <c r="O8" i="2"/>
  <c r="N9" i="2"/>
  <c r="N10" i="2"/>
  <c r="P10" i="2"/>
  <c r="N11" i="2"/>
  <c r="P11" i="2"/>
  <c r="N12" i="2"/>
  <c r="P12" i="2"/>
  <c r="N8" i="2"/>
  <c r="M13" i="2"/>
  <c r="J13" i="2"/>
  <c r="N13" i="2"/>
  <c r="C28" i="2"/>
  <c r="O13" i="2"/>
  <c r="C24" i="2"/>
  <c r="L3" i="9"/>
  <c r="K3" i="9"/>
  <c r="K9" i="9"/>
  <c r="K8" i="9"/>
  <c r="K7" i="9"/>
  <c r="K6" i="9"/>
  <c r="K5" i="9"/>
  <c r="K10" i="9"/>
  <c r="L5" i="9"/>
  <c r="L9" i="9"/>
  <c r="L6" i="9"/>
  <c r="L10" i="9"/>
  <c r="L7" i="9"/>
  <c r="L8" i="9"/>
  <c r="C10" i="2"/>
  <c r="C14" i="2"/>
  <c r="A1" i="2"/>
  <c r="B5" i="3"/>
  <c r="N11" i="3"/>
  <c r="H1" i="2"/>
  <c r="A1" i="7"/>
  <c r="A1" i="3"/>
  <c r="N10" i="3"/>
  <c r="X11" i="3"/>
  <c r="N14" i="3"/>
  <c r="X10" i="3"/>
  <c r="X14" i="3"/>
  <c r="B41" i="3"/>
  <c r="C35" i="2"/>
  <c r="U3" i="4"/>
  <c r="T3" i="4"/>
  <c r="S3" i="4"/>
  <c r="R3" i="4"/>
  <c r="Q3" i="4"/>
  <c r="P3" i="4"/>
  <c r="O3" i="4"/>
  <c r="N3" i="4"/>
  <c r="M3" i="4"/>
  <c r="L3" i="4"/>
  <c r="K3" i="4"/>
  <c r="J3" i="4"/>
  <c r="I3" i="4"/>
  <c r="H3" i="4"/>
  <c r="S11" i="3"/>
  <c r="S12" i="3"/>
  <c r="S13" i="3"/>
  <c r="S10" i="3"/>
  <c r="G3" i="4"/>
</calcChain>
</file>

<file path=xl/sharedStrings.xml><?xml version="1.0" encoding="utf-8"?>
<sst xmlns="http://schemas.openxmlformats.org/spreadsheetml/2006/main" count="569" uniqueCount="336">
  <si>
    <t>Recommendation</t>
  </si>
  <si>
    <t>Facility Background</t>
  </si>
  <si>
    <t>Technology Background</t>
  </si>
  <si>
    <t>Proposal</t>
  </si>
  <si>
    <t>Source</t>
  </si>
  <si>
    <t>Quantity</t>
  </si>
  <si>
    <t>Units</t>
  </si>
  <si>
    <t>Cost Savings</t>
  </si>
  <si>
    <t>Total</t>
  </si>
  <si>
    <t>Based on</t>
  </si>
  <si>
    <t>Author</t>
  </si>
  <si>
    <t>Input</t>
  </si>
  <si>
    <t>MMBtu</t>
  </si>
  <si>
    <t>Assessment Recommendations</t>
  </si>
  <si>
    <t>AR Number</t>
  </si>
  <si>
    <t>Number of Pages</t>
  </si>
  <si>
    <t>ARC Code</t>
  </si>
  <si>
    <t>APP Code</t>
  </si>
  <si>
    <t>BP Tool Used</t>
  </si>
  <si>
    <t>AR Name</t>
  </si>
  <si>
    <t>AR Description</t>
  </si>
  <si>
    <t>AR Author</t>
  </si>
  <si>
    <t>Primary Savings Source</t>
  </si>
  <si>
    <t>Primary Savings Quantity</t>
  </si>
  <si>
    <t>Primary Cost Savings</t>
  </si>
  <si>
    <t>Secondary Savings Source</t>
  </si>
  <si>
    <t>Secondary Savings Quantity</t>
  </si>
  <si>
    <t>Secondary Cost Savings</t>
  </si>
  <si>
    <t>Tertiary Savings Source</t>
  </si>
  <si>
    <t>Tertiary Savings Quantity</t>
  </si>
  <si>
    <t>Tertiary Cost Savings</t>
  </si>
  <si>
    <t>Quaternary Savings Source</t>
  </si>
  <si>
    <t>Quaternary Savings Quantity</t>
  </si>
  <si>
    <t>Quaternary Cost Savings</t>
  </si>
  <si>
    <t>Implementation Cost</t>
  </si>
  <si>
    <t>Other Cost</t>
  </si>
  <si>
    <t>Incremental</t>
  </si>
  <si>
    <t>Payback</t>
  </si>
  <si>
    <t>Resource Streams</t>
  </si>
  <si>
    <t>Source Name</t>
  </si>
  <si>
    <t>Source Code</t>
  </si>
  <si>
    <t>Electrical Consumption</t>
  </si>
  <si>
    <t>EC</t>
  </si>
  <si>
    <t>kWh (site)</t>
  </si>
  <si>
    <t>Electrical Demand</t>
  </si>
  <si>
    <t>ED</t>
  </si>
  <si>
    <t>kW Months / yr</t>
  </si>
  <si>
    <t>Other Electrical Fees</t>
  </si>
  <si>
    <t>EF</t>
  </si>
  <si>
    <t>no units</t>
  </si>
  <si>
    <t>Natural Gas</t>
  </si>
  <si>
    <t>E2</t>
  </si>
  <si>
    <t>L.P.G.</t>
  </si>
  <si>
    <t>E3</t>
  </si>
  <si>
    <t>#1 Fuel Oil</t>
  </si>
  <si>
    <t>E4</t>
  </si>
  <si>
    <t>#2 Fuel Oil</t>
  </si>
  <si>
    <t>E5</t>
  </si>
  <si>
    <t>#4 Fuel Oil</t>
  </si>
  <si>
    <t>E6</t>
  </si>
  <si>
    <t>#6 Fuel Oil</t>
  </si>
  <si>
    <t>E7</t>
  </si>
  <si>
    <t>Coal</t>
  </si>
  <si>
    <t>E8</t>
  </si>
  <si>
    <t>Wood</t>
  </si>
  <si>
    <t>E9</t>
  </si>
  <si>
    <t>Paper</t>
  </si>
  <si>
    <t>E10</t>
  </si>
  <si>
    <t>Other Gas</t>
  </si>
  <si>
    <t>E11</t>
  </si>
  <si>
    <t>Other Energy</t>
  </si>
  <si>
    <t>E12</t>
  </si>
  <si>
    <t>Water Disposal</t>
  </si>
  <si>
    <t>W1</t>
  </si>
  <si>
    <t>Gallons</t>
  </si>
  <si>
    <t>Other Liquid (non-haz)</t>
  </si>
  <si>
    <t>W2</t>
  </si>
  <si>
    <t>Other Liquid (haz)</t>
  </si>
  <si>
    <t>W3</t>
  </si>
  <si>
    <t>Solid Waste (non-haz)</t>
  </si>
  <si>
    <t>W4</t>
  </si>
  <si>
    <t>Pounds</t>
  </si>
  <si>
    <t>Solid Waste (haz)</t>
  </si>
  <si>
    <t>W5</t>
  </si>
  <si>
    <t>Gaseous Waste</t>
  </si>
  <si>
    <t>W6</t>
  </si>
  <si>
    <t>Personnel Changes</t>
  </si>
  <si>
    <t>R1</t>
  </si>
  <si>
    <t>Administrative Costs</t>
  </si>
  <si>
    <t>R2</t>
  </si>
  <si>
    <t>Primary Raw Material</t>
  </si>
  <si>
    <t>R3</t>
  </si>
  <si>
    <t>Ancillary Material Cost</t>
  </si>
  <si>
    <t>R4</t>
  </si>
  <si>
    <t>Water Consumption</t>
  </si>
  <si>
    <t>R5</t>
  </si>
  <si>
    <t>One-time Revenue</t>
  </si>
  <si>
    <t>R6</t>
  </si>
  <si>
    <t>Primary Product</t>
  </si>
  <si>
    <t>P1</t>
  </si>
  <si>
    <t>By-product Production</t>
  </si>
  <si>
    <t>P2</t>
  </si>
  <si>
    <t>Increase in Production</t>
  </si>
  <si>
    <t>P3</t>
  </si>
  <si>
    <t>%</t>
  </si>
  <si>
    <t>Application Codes</t>
  </si>
  <si>
    <t>Application</t>
  </si>
  <si>
    <t>Examples</t>
  </si>
  <si>
    <t>Manufacturing Process</t>
  </si>
  <si>
    <t>Process Heat Recovery, Variable Speed Drives on Process Equipment, Solvent Recovery</t>
  </si>
  <si>
    <t>Process Support</t>
  </si>
  <si>
    <t>Air Compressors, Steam, Nitrogen, Cogeneration</t>
  </si>
  <si>
    <t>Building and Grounds</t>
  </si>
  <si>
    <t>Lights, HVAC, Burn Waste for Heat</t>
  </si>
  <si>
    <t>Administrative</t>
  </si>
  <si>
    <t>Taxes, Inventory Control, Sale of Wastes</t>
  </si>
  <si>
    <t>Production Units</t>
  </si>
  <si>
    <t>Display Units</t>
  </si>
  <si>
    <t>Rutgers Units</t>
  </si>
  <si>
    <t>Not Available</t>
  </si>
  <si>
    <t>Pieces</t>
  </si>
  <si>
    <t>Tons</t>
  </si>
  <si>
    <t>BBL</t>
  </si>
  <si>
    <t>1000's Gallons</t>
  </si>
  <si>
    <t>Thousand Gallons</t>
  </si>
  <si>
    <t>1000's ft./sq. ft.</t>
  </si>
  <si>
    <t>Thousand Feed or Thousand Square Feet</t>
  </si>
  <si>
    <t>Bushels</t>
  </si>
  <si>
    <t>BP Tools</t>
  </si>
  <si>
    <t>Tool Name</t>
  </si>
  <si>
    <t>Tool Desciption</t>
  </si>
  <si>
    <t>None</t>
  </si>
  <si>
    <t>AM+</t>
  </si>
  <si>
    <t>AirMaster+</t>
  </si>
  <si>
    <t>CWSAT</t>
  </si>
  <si>
    <t>Chilled Water System Analysis Tool</t>
  </si>
  <si>
    <t>FSAT</t>
  </si>
  <si>
    <t>Fan System Assessment Tool (FSAT)</t>
  </si>
  <si>
    <t>MM+</t>
  </si>
  <si>
    <t>MotorMaster+ 4.0</t>
  </si>
  <si>
    <t>NxEAT</t>
  </si>
  <si>
    <t>Nox and Energy Assessment Tool</t>
  </si>
  <si>
    <t>PHAST</t>
  </si>
  <si>
    <t>Process Heating Assessment Tool (PHAST)</t>
  </si>
  <si>
    <t>PSAT</t>
  </si>
  <si>
    <t>Pump System Assessment Tool (PSAT)</t>
  </si>
  <si>
    <t>SSTS</t>
  </si>
  <si>
    <t>Steam System Tool Suite (SSST/SSAT/3E+)</t>
  </si>
  <si>
    <t>ASD</t>
  </si>
  <si>
    <t>ASDMaster: Adjustable Speed Drive Evaluation Tool</t>
  </si>
  <si>
    <t>Description</t>
  </si>
  <si>
    <t>Cost</t>
  </si>
  <si>
    <t>Totals</t>
  </si>
  <si>
    <t>Equations</t>
  </si>
  <si>
    <t>(Rf. 1)</t>
  </si>
  <si>
    <t>(N. 1)</t>
  </si>
  <si>
    <t>(Eq. 1)</t>
  </si>
  <si>
    <t>(N. 2)</t>
  </si>
  <si>
    <t>(N. 3)</t>
  </si>
  <si>
    <r>
      <t>(E</t>
    </r>
    <r>
      <rPr>
        <vertAlign val="subscript"/>
        <sz val="9"/>
        <color theme="1"/>
        <rFont val="Times New Roman"/>
        <family val="1"/>
      </rPr>
      <t>C</t>
    </r>
    <r>
      <rPr>
        <sz val="9"/>
        <color theme="1"/>
        <rFont val="Times New Roman"/>
        <family val="1"/>
      </rPr>
      <t>)</t>
    </r>
  </si>
  <si>
    <t>Incremental Demand Cost</t>
  </si>
  <si>
    <t>Refrigerant Type</t>
  </si>
  <si>
    <t>Ammonia</t>
  </si>
  <si>
    <t>psig</t>
  </si>
  <si>
    <t>°F</t>
  </si>
  <si>
    <t>Proposed Suction Pressure</t>
  </si>
  <si>
    <t>Proposed Suction Temperature</t>
  </si>
  <si>
    <t>Incremental Cost Data</t>
  </si>
  <si>
    <t>/kWh</t>
  </si>
  <si>
    <t>/°F</t>
  </si>
  <si>
    <t>Suction Temperature Increase</t>
  </si>
  <si>
    <t>Demand Cost Savings</t>
  </si>
  <si>
    <t>Energy Cost Savings</t>
  </si>
  <si>
    <t>Implementation Cost Summary</t>
  </si>
  <si>
    <t>Economic Results</t>
  </si>
  <si>
    <t>Notes</t>
  </si>
  <si>
    <t>References</t>
  </si>
  <si>
    <t>Rated Power</t>
  </si>
  <si>
    <t>Operation Hours</t>
  </si>
  <si>
    <t>(hp)</t>
  </si>
  <si>
    <t>(kW)</t>
  </si>
  <si>
    <t>(kWh)</t>
  </si>
  <si>
    <t>-</t>
  </si>
  <si>
    <t>Input Power</t>
  </si>
  <si>
    <t>Current Energy</t>
  </si>
  <si>
    <t>Refrigerant - Pressure/Temperature Table</t>
  </si>
  <si>
    <t>Temp</t>
  </si>
  <si>
    <t>R-11</t>
  </si>
  <si>
    <t>R-12</t>
  </si>
  <si>
    <t>R-22</t>
  </si>
  <si>
    <t>R-123</t>
  </si>
  <si>
    <t>R-134a</t>
  </si>
  <si>
    <t>R-500</t>
  </si>
  <si>
    <t>Pressure to Temperature Interpolation</t>
  </si>
  <si>
    <t>Current</t>
  </si>
  <si>
    <t>Proposed</t>
  </si>
  <si>
    <t>Pressure (psig)</t>
  </si>
  <si>
    <t>Refrigerant</t>
  </si>
  <si>
    <t>Temp (°F)</t>
  </si>
  <si>
    <r>
      <t>(D</t>
    </r>
    <r>
      <rPr>
        <vertAlign val="subscript"/>
        <sz val="9"/>
        <color theme="1"/>
        <rFont val="Times New Roman"/>
        <family val="1"/>
      </rPr>
      <t>S</t>
    </r>
    <r>
      <rPr>
        <sz val="9"/>
        <color theme="1"/>
        <rFont val="Times New Roman"/>
        <family val="1"/>
      </rPr>
      <t>)</t>
    </r>
  </si>
  <si>
    <t>Operation Months</t>
  </si>
  <si>
    <t>Current Demand</t>
  </si>
  <si>
    <t>/kW·mo.</t>
  </si>
  <si>
    <t>(kW·mo.)</t>
  </si>
  <si>
    <t>Data Collected</t>
  </si>
  <si>
    <t>Refrigeration System Data</t>
  </si>
  <si>
    <t>kW·mo.</t>
  </si>
  <si>
    <r>
      <rPr>
        <b/>
        <sz val="10"/>
        <color theme="1"/>
        <rFont val="Times New Roman"/>
        <family val="1"/>
      </rPr>
      <t>N. 2)</t>
    </r>
    <r>
      <rPr>
        <sz val="10"/>
        <color theme="1"/>
        <rFont val="Times New Roman"/>
        <family val="1"/>
      </rPr>
      <t xml:space="preserve"> Saturated refrigerant temperature at corresponding pressure.</t>
    </r>
  </si>
  <si>
    <t>Demand Savings</t>
  </si>
  <si>
    <t>Energy Savings</t>
  </si>
  <si>
    <r>
      <t>(E</t>
    </r>
    <r>
      <rPr>
        <vertAlign val="subscript"/>
        <sz val="9"/>
        <color theme="1"/>
        <rFont val="Times New Roman"/>
        <family val="1"/>
      </rPr>
      <t>S</t>
    </r>
    <r>
      <rPr>
        <sz val="9"/>
        <color theme="1"/>
        <rFont val="Times New Roman"/>
        <family val="1"/>
      </rPr>
      <t>)</t>
    </r>
  </si>
  <si>
    <t>Savings</t>
  </si>
  <si>
    <r>
      <t>(IC</t>
    </r>
    <r>
      <rPr>
        <vertAlign val="subscript"/>
        <sz val="9"/>
        <color theme="1"/>
        <rFont val="Times New Roman"/>
        <family val="1"/>
      </rPr>
      <t>E</t>
    </r>
    <r>
      <rPr>
        <sz val="9"/>
        <color theme="1"/>
        <rFont val="Times New Roman"/>
        <family val="1"/>
      </rPr>
      <t>)</t>
    </r>
  </si>
  <si>
    <r>
      <t>(IC</t>
    </r>
    <r>
      <rPr>
        <vertAlign val="subscript"/>
        <sz val="9"/>
        <color theme="1"/>
        <rFont val="Times New Roman"/>
        <family val="1"/>
      </rPr>
      <t>D</t>
    </r>
    <r>
      <rPr>
        <sz val="9"/>
        <color theme="1"/>
        <rFont val="Times New Roman"/>
        <family val="1"/>
      </rPr>
      <t>)</t>
    </r>
  </si>
  <si>
    <r>
      <t>(D</t>
    </r>
    <r>
      <rPr>
        <vertAlign val="subscript"/>
        <sz val="9"/>
        <color theme="1"/>
        <rFont val="Times New Roman"/>
        <family val="1"/>
      </rPr>
      <t>C</t>
    </r>
    <r>
      <rPr>
        <sz val="9"/>
        <color theme="1"/>
        <rFont val="Times New Roman"/>
        <family val="1"/>
      </rPr>
      <t>)</t>
    </r>
  </si>
  <si>
    <r>
      <rPr>
        <b/>
        <sz val="10"/>
        <color theme="1"/>
        <rFont val="Times New Roman"/>
        <family val="1"/>
      </rPr>
      <t xml:space="preserve">N. 3) </t>
    </r>
    <r>
      <rPr>
        <sz val="10"/>
        <color theme="1"/>
        <rFont val="Times New Roman"/>
        <family val="1"/>
      </rPr>
      <t>An industry accepted value to determine compressor energy. (2% of compressor energy saved for each degree Fahrenheit that suction temperature increases).</t>
    </r>
  </si>
  <si>
    <t>(Rf. 2)</t>
  </si>
  <si>
    <t>Savings Factor</t>
  </si>
  <si>
    <r>
      <t>(W</t>
    </r>
    <r>
      <rPr>
        <vertAlign val="subscript"/>
        <sz val="9"/>
        <color theme="1"/>
        <rFont val="Times New Roman"/>
        <family val="1"/>
      </rPr>
      <t>R</t>
    </r>
    <r>
      <rPr>
        <sz val="9"/>
        <color theme="1"/>
        <rFont val="Times New Roman"/>
        <family val="1"/>
      </rPr>
      <t xml:space="preserve">) </t>
    </r>
    <r>
      <rPr>
        <b/>
        <sz val="9"/>
        <color theme="1"/>
        <rFont val="Times New Roman"/>
        <family val="1"/>
      </rPr>
      <t>(N. 1)</t>
    </r>
  </si>
  <si>
    <t>Compressor Summary</t>
  </si>
  <si>
    <t>(Rf. 3)</t>
  </si>
  <si>
    <r>
      <t>(C</t>
    </r>
    <r>
      <rPr>
        <vertAlign val="subscript"/>
        <sz val="9"/>
        <color theme="1"/>
        <rFont val="Times New Roman"/>
        <family val="1"/>
      </rPr>
      <t>I</t>
    </r>
    <r>
      <rPr>
        <sz val="9"/>
        <color theme="1"/>
        <rFont val="Times New Roman"/>
        <family val="1"/>
      </rPr>
      <t>)</t>
    </r>
  </si>
  <si>
    <r>
      <t>(t</t>
    </r>
    <r>
      <rPr>
        <vertAlign val="subscript"/>
        <sz val="9"/>
        <color theme="1"/>
        <rFont val="Times New Roman"/>
        <family val="1"/>
      </rPr>
      <t>PB</t>
    </r>
    <r>
      <rPr>
        <sz val="9"/>
        <color theme="1"/>
        <rFont val="Times New Roman"/>
        <family val="1"/>
      </rPr>
      <t>)</t>
    </r>
  </si>
  <si>
    <r>
      <t>(t</t>
    </r>
    <r>
      <rPr>
        <vertAlign val="subscript"/>
        <sz val="9"/>
        <color theme="1"/>
        <rFont val="Times New Roman"/>
        <family val="1"/>
      </rPr>
      <t>H</t>
    </r>
    <r>
      <rPr>
        <sz val="9"/>
        <color theme="1"/>
        <rFont val="Times New Roman"/>
        <family val="1"/>
      </rPr>
      <t xml:space="preserve">) </t>
    </r>
    <r>
      <rPr>
        <b/>
        <sz val="9"/>
        <color theme="1"/>
        <rFont val="Times New Roman"/>
        <family val="1"/>
      </rPr>
      <t>(N. 1)</t>
    </r>
  </si>
  <si>
    <r>
      <t>(t</t>
    </r>
    <r>
      <rPr>
        <vertAlign val="subscript"/>
        <sz val="9"/>
        <color theme="1"/>
        <rFont val="Times New Roman"/>
        <family val="1"/>
      </rPr>
      <t>M</t>
    </r>
    <r>
      <rPr>
        <sz val="9"/>
        <color theme="1"/>
        <rFont val="Times New Roman"/>
        <family val="1"/>
      </rPr>
      <t xml:space="preserve">) </t>
    </r>
    <r>
      <rPr>
        <b/>
        <sz val="9"/>
        <color theme="1"/>
        <rFont val="Times New Roman"/>
        <family val="1"/>
      </rPr>
      <t>(N. 1)</t>
    </r>
  </si>
  <si>
    <t xml:space="preserve">Refrigerant evaporation temperature is directly related to compressor suction pressure. Compressors require less power and energy to operate if the pressure differential between suction and discharge pressure (lift) is reduced. Raising suction pressure increases refrigeration efficiency by decreasing this lift and the compression ratio (discharge pressure divided by suction pressure). Typically, 2% to 3% of refrigeration compressor energy can be saved for each degree Fahrenheit increase in suction temperature and associated suction pressure. </t>
  </si>
  <si>
    <r>
      <t>(C</t>
    </r>
    <r>
      <rPr>
        <vertAlign val="subscript"/>
        <sz val="9"/>
        <color theme="1"/>
        <rFont val="Times New Roman"/>
        <family val="1"/>
      </rPr>
      <t>S</t>
    </r>
    <r>
      <rPr>
        <sz val="9"/>
        <color theme="1"/>
        <rFont val="Times New Roman"/>
        <family val="1"/>
      </rPr>
      <t>)</t>
    </r>
  </si>
  <si>
    <r>
      <rPr>
        <b/>
        <sz val="10"/>
        <color theme="1"/>
        <rFont val="Times New Roman"/>
        <family val="1"/>
      </rPr>
      <t>Rf. 1)</t>
    </r>
    <r>
      <rPr>
        <sz val="10"/>
        <color theme="1"/>
        <rFont val="Times New Roman"/>
        <family val="1"/>
      </rPr>
      <t xml:space="preserve"> Incremental energy costs developed in the Utility Analysis of the Site Data section.</t>
    </r>
  </si>
  <si>
    <r>
      <t>(p</t>
    </r>
    <r>
      <rPr>
        <vertAlign val="subscript"/>
        <sz val="9"/>
        <color theme="1"/>
        <rFont val="Times New Roman"/>
        <family val="1"/>
      </rPr>
      <t>P</t>
    </r>
    <r>
      <rPr>
        <sz val="9"/>
        <color theme="1"/>
        <rFont val="Times New Roman"/>
        <family val="1"/>
      </rPr>
      <t>)</t>
    </r>
  </si>
  <si>
    <r>
      <t>(T</t>
    </r>
    <r>
      <rPr>
        <vertAlign val="subscript"/>
        <sz val="9"/>
        <color theme="1"/>
        <rFont val="Times New Roman"/>
        <family val="1"/>
      </rPr>
      <t>C</t>
    </r>
    <r>
      <rPr>
        <sz val="9"/>
        <color theme="1"/>
        <rFont val="Times New Roman"/>
        <family val="1"/>
      </rPr>
      <t>)</t>
    </r>
  </si>
  <si>
    <r>
      <t>(T</t>
    </r>
    <r>
      <rPr>
        <vertAlign val="subscript"/>
        <sz val="9"/>
        <color theme="1"/>
        <rFont val="Times New Roman"/>
        <family val="1"/>
      </rPr>
      <t>P</t>
    </r>
    <r>
      <rPr>
        <sz val="9"/>
        <color theme="1"/>
        <rFont val="Times New Roman"/>
        <family val="1"/>
      </rPr>
      <t>)</t>
    </r>
  </si>
  <si>
    <r>
      <t>(p</t>
    </r>
    <r>
      <rPr>
        <vertAlign val="subscript"/>
        <sz val="9"/>
        <color theme="1"/>
        <rFont val="Times New Roman"/>
        <family val="1"/>
      </rPr>
      <t>C</t>
    </r>
    <r>
      <rPr>
        <sz val="9"/>
        <color theme="1"/>
        <rFont val="Times New Roman"/>
        <family val="1"/>
      </rPr>
      <t>)</t>
    </r>
  </si>
  <si>
    <t>Compressor Analysis</t>
  </si>
  <si>
    <r>
      <t>(</t>
    </r>
    <r>
      <rPr>
        <sz val="9"/>
        <color theme="1"/>
        <rFont val="Calibri"/>
        <family val="2"/>
      </rPr>
      <t>Δ</t>
    </r>
    <r>
      <rPr>
        <sz val="9"/>
        <color theme="1"/>
        <rFont val="Times New Roman"/>
        <family val="1"/>
      </rPr>
      <t>T)</t>
    </r>
  </si>
  <si>
    <r>
      <t>(F</t>
    </r>
    <r>
      <rPr>
        <vertAlign val="subscript"/>
        <sz val="9"/>
        <color theme="1"/>
        <rFont val="Times New Roman"/>
        <family val="1"/>
      </rPr>
      <t>%S</t>
    </r>
    <r>
      <rPr>
        <sz val="9"/>
        <color theme="1"/>
        <rFont val="Times New Roman"/>
        <family val="1"/>
      </rPr>
      <t>)</t>
    </r>
  </si>
  <si>
    <r>
      <t>(C</t>
    </r>
    <r>
      <rPr>
        <vertAlign val="subscript"/>
        <sz val="9"/>
        <color theme="1"/>
        <rFont val="Times New Roman"/>
        <family val="1"/>
      </rPr>
      <t>SE</t>
    </r>
    <r>
      <rPr>
        <sz val="9"/>
        <color theme="1"/>
        <rFont val="Times New Roman"/>
        <family val="1"/>
      </rPr>
      <t>)</t>
    </r>
  </si>
  <si>
    <r>
      <t>(C</t>
    </r>
    <r>
      <rPr>
        <vertAlign val="subscript"/>
        <sz val="9"/>
        <color theme="1"/>
        <rFont val="Times New Roman"/>
        <family val="1"/>
      </rPr>
      <t>SD</t>
    </r>
    <r>
      <rPr>
        <sz val="9"/>
        <color theme="1"/>
        <rFont val="Times New Roman"/>
        <family val="1"/>
      </rPr>
      <t>)</t>
    </r>
  </si>
  <si>
    <r>
      <rPr>
        <b/>
        <sz val="10"/>
        <rFont val="Times New Roman"/>
        <family val="1"/>
      </rPr>
      <t>N. 4)</t>
    </r>
    <r>
      <rPr>
        <sz val="10"/>
        <rFont val="Times New Roman"/>
        <family val="1"/>
      </rPr>
      <t xml:space="preserve"> Motor power obtained from the Motor Analysis Tool (MAT) on the previous pages.</t>
    </r>
  </si>
  <si>
    <r>
      <t>(P</t>
    </r>
    <r>
      <rPr>
        <vertAlign val="subscript"/>
        <sz val="9"/>
        <color theme="1"/>
        <rFont val="Times New Roman"/>
        <family val="1"/>
      </rPr>
      <t>C</t>
    </r>
    <r>
      <rPr>
        <sz val="9"/>
        <color theme="1"/>
        <rFont val="Times New Roman"/>
        <family val="1"/>
      </rPr>
      <t xml:space="preserve">) </t>
    </r>
    <r>
      <rPr>
        <b/>
        <sz val="9"/>
        <color theme="1"/>
        <rFont val="Times New Roman"/>
        <family val="1"/>
      </rPr>
      <t>(N. 4)</t>
    </r>
  </si>
  <si>
    <r>
      <rPr>
        <b/>
        <sz val="10"/>
        <color theme="1"/>
        <rFont val="Times New Roman"/>
        <family val="1"/>
      </rPr>
      <t>Rf. 2)</t>
    </r>
    <r>
      <rPr>
        <sz val="10"/>
        <color theme="1"/>
        <rFont val="Times New Roman"/>
        <family val="1"/>
      </rPr>
      <t xml:space="preserve"> Demand and energy values developed in the Compressor Summary Table on the following page.</t>
    </r>
  </si>
  <si>
    <t>Compressor No. 1</t>
  </si>
  <si>
    <t>Compressor No. 2</t>
  </si>
  <si>
    <t>Proposed Temperature Differential</t>
  </si>
  <si>
    <t>Current Temperature Differential</t>
  </si>
  <si>
    <r>
      <t>(</t>
    </r>
    <r>
      <rPr>
        <sz val="9"/>
        <color theme="1"/>
        <rFont val="Calibri"/>
        <family val="2"/>
      </rPr>
      <t>Δ</t>
    </r>
    <r>
      <rPr>
        <sz val="9"/>
        <color theme="1"/>
        <rFont val="Times New Roman"/>
        <family val="1"/>
      </rPr>
      <t>T</t>
    </r>
    <r>
      <rPr>
        <vertAlign val="subscript"/>
        <sz val="9"/>
        <color theme="1"/>
        <rFont val="Times New Roman"/>
        <family val="1"/>
      </rPr>
      <t>C</t>
    </r>
    <r>
      <rPr>
        <sz val="9"/>
        <color theme="1"/>
        <rFont val="Times New Roman"/>
        <family val="1"/>
      </rPr>
      <t>)</t>
    </r>
  </si>
  <si>
    <r>
      <t>(</t>
    </r>
    <r>
      <rPr>
        <sz val="9"/>
        <color theme="1"/>
        <rFont val="Calibri"/>
        <family val="2"/>
      </rPr>
      <t>Δ</t>
    </r>
    <r>
      <rPr>
        <sz val="9"/>
        <color theme="1"/>
        <rFont val="Times New Roman"/>
        <family val="1"/>
      </rPr>
      <t>T</t>
    </r>
    <r>
      <rPr>
        <vertAlign val="subscript"/>
        <sz val="9"/>
        <color theme="1"/>
        <rFont val="Times New Roman"/>
        <family val="1"/>
      </rPr>
      <t>P</t>
    </r>
    <r>
      <rPr>
        <sz val="9"/>
        <color theme="1"/>
        <rFont val="Times New Roman"/>
        <family val="1"/>
      </rPr>
      <t>)</t>
    </r>
  </si>
  <si>
    <r>
      <t>(T</t>
    </r>
    <r>
      <rPr>
        <vertAlign val="subscript"/>
        <sz val="9"/>
        <color theme="1"/>
        <rFont val="Times New Roman"/>
        <family val="1"/>
      </rPr>
      <t>T</t>
    </r>
    <r>
      <rPr>
        <sz val="9"/>
        <color theme="1"/>
        <rFont val="Times New Roman"/>
        <family val="1"/>
      </rPr>
      <t>)</t>
    </r>
  </si>
  <si>
    <t>(Eq. 2)</t>
  </si>
  <si>
    <r>
      <rPr>
        <b/>
        <sz val="10"/>
        <color theme="1"/>
        <rFont val="Times New Roman"/>
        <family val="1"/>
      </rPr>
      <t>Eq. 2)</t>
    </r>
    <r>
      <rPr>
        <sz val="10"/>
        <color theme="1"/>
        <rFont val="Times New Roman"/>
        <family val="1"/>
      </rPr>
      <t xml:space="preserve"> Suction Temperature Increase (</t>
    </r>
    <r>
      <rPr>
        <sz val="10"/>
        <color theme="1"/>
        <rFont val="Calibri"/>
        <family val="2"/>
      </rPr>
      <t>Δ</t>
    </r>
    <r>
      <rPr>
        <sz val="10"/>
        <color theme="1"/>
        <rFont val="Times New Roman"/>
        <family val="1"/>
      </rPr>
      <t>T)</t>
    </r>
  </si>
  <si>
    <r>
      <rPr>
        <b/>
        <sz val="10"/>
        <color theme="1"/>
        <rFont val="Times New Roman"/>
        <family val="1"/>
      </rPr>
      <t>Eq. 1)</t>
    </r>
    <r>
      <rPr>
        <sz val="10"/>
        <color theme="1"/>
        <rFont val="Times New Roman"/>
        <family val="1"/>
      </rPr>
      <t xml:space="preserve"> Temperature Differential (</t>
    </r>
    <r>
      <rPr>
        <sz val="10"/>
        <color theme="1"/>
        <rFont val="Calibri"/>
        <family val="2"/>
      </rPr>
      <t>Δ</t>
    </r>
    <r>
      <rPr>
        <sz val="10"/>
        <color theme="1"/>
        <rFont val="Times New Roman"/>
        <family val="1"/>
      </rPr>
      <t>T</t>
    </r>
    <r>
      <rPr>
        <vertAlign val="subscript"/>
        <sz val="10"/>
        <color theme="1"/>
        <rFont val="Times New Roman"/>
        <family val="1"/>
      </rPr>
      <t>(C,P)</t>
    </r>
    <r>
      <rPr>
        <sz val="10"/>
        <color theme="1"/>
        <rFont val="Times New Roman"/>
        <family val="1"/>
      </rPr>
      <t>)</t>
    </r>
  </si>
  <si>
    <t>N</t>
  </si>
  <si>
    <t>Refrigeration Suction Pressure</t>
  </si>
  <si>
    <t>kWh/yr.</t>
  </si>
  <si>
    <t>/yr.</t>
  </si>
  <si>
    <t>yrs.</t>
  </si>
  <si>
    <t>(hrs./yr.)</t>
  </si>
  <si>
    <t>(mo./yr.)</t>
  </si>
  <si>
    <t>(kWh/yr.)</t>
  </si>
  <si>
    <t>Incremental Electricity Cost</t>
  </si>
  <si>
    <t>#</t>
  </si>
  <si>
    <t>Cooled Medium Target Temperature</t>
  </si>
  <si>
    <t>Insert Name</t>
  </si>
  <si>
    <t>Unmodified Template</t>
  </si>
  <si>
    <t>Current Suction Pressure Set Point</t>
  </si>
  <si>
    <t>Current Suction Temperature Set Point</t>
  </si>
  <si>
    <t>Annual Savings Summary</t>
  </si>
  <si>
    <t>Data Collection</t>
  </si>
  <si>
    <t>Orange Team Review</t>
  </si>
  <si>
    <t>Black Team Review</t>
  </si>
  <si>
    <t>The facility currently uses (insert compressor information here). During the site assessment, facility personnel explained (compressor operating conditions). (Talk about current set points). Motor information was collected for each system and is summarized in the following Motor Analysis Tool page.</t>
  </si>
  <si>
    <t>Put any additional notes or references at the end. Things like alternative proposals, considerations, and potentials problems or side-effects should all be noted.</t>
  </si>
  <si>
    <t>Heading 2</t>
  </si>
  <si>
    <t>Heading 3</t>
  </si>
  <si>
    <r>
      <rPr>
        <b/>
        <sz val="10"/>
        <color theme="1"/>
        <rFont val="Times New Roman"/>
        <family val="1"/>
      </rPr>
      <t>Eq. 1)</t>
    </r>
    <r>
      <rPr>
        <sz val="10"/>
        <color theme="1"/>
        <rFont val="Times New Roman"/>
        <family val="1"/>
      </rPr>
      <t xml:space="preserve"> Equation 1 (V)</t>
    </r>
  </si>
  <si>
    <t>Heading 4</t>
  </si>
  <si>
    <t>Variables</t>
  </si>
  <si>
    <t>Calc</t>
  </si>
  <si>
    <r>
      <rPr>
        <b/>
        <sz val="10"/>
        <color theme="1"/>
        <rFont val="Times New Roman"/>
        <family val="1"/>
      </rPr>
      <t>Rf. 3)</t>
    </r>
    <r>
      <rPr>
        <sz val="10"/>
        <color theme="1"/>
        <rFont val="Times New Roman"/>
        <family val="1"/>
      </rPr>
      <t xml:space="preserve"> Adjusting suction pressure can be done in regular working hours by maintenance personnel so there are no implementation costs</t>
    </r>
  </si>
  <si>
    <t>Current Conditions</t>
  </si>
  <si>
    <t>Proposed Conditions</t>
  </si>
  <si>
    <t>Analysis Equations</t>
  </si>
  <si>
    <t>Table Equations</t>
  </si>
  <si>
    <r>
      <rPr>
        <b/>
        <sz val="10"/>
        <color theme="1"/>
        <rFont val="Times New Roman"/>
        <family val="1"/>
      </rPr>
      <t>Eq. 3)</t>
    </r>
    <r>
      <rPr>
        <sz val="10"/>
        <color theme="1"/>
        <rFont val="Times New Roman"/>
        <family val="1"/>
      </rPr>
      <t xml:space="preserve"> Energy Cost Savings (C</t>
    </r>
    <r>
      <rPr>
        <vertAlign val="subscript"/>
        <sz val="10"/>
        <color theme="1"/>
        <rFont val="Times New Roman"/>
        <family val="1"/>
      </rPr>
      <t>SE</t>
    </r>
    <r>
      <rPr>
        <sz val="10"/>
        <color theme="1"/>
        <rFont val="Times New Roman"/>
        <family val="1"/>
      </rPr>
      <t>)</t>
    </r>
  </si>
  <si>
    <r>
      <rPr>
        <b/>
        <sz val="10"/>
        <color theme="1"/>
        <rFont val="Times New Roman"/>
        <family val="1"/>
      </rPr>
      <t>Eq. 4)</t>
    </r>
    <r>
      <rPr>
        <sz val="10"/>
        <color theme="1"/>
        <rFont val="Times New Roman"/>
        <family val="1"/>
      </rPr>
      <t xml:space="preserve"> Demand Cost Savings (C</t>
    </r>
    <r>
      <rPr>
        <vertAlign val="subscript"/>
        <sz val="10"/>
        <color theme="1"/>
        <rFont val="Times New Roman"/>
        <family val="1"/>
      </rPr>
      <t>SD</t>
    </r>
    <r>
      <rPr>
        <sz val="10"/>
        <color theme="1"/>
        <rFont val="Times New Roman"/>
        <family val="1"/>
      </rPr>
      <t>)</t>
    </r>
  </si>
  <si>
    <r>
      <rPr>
        <b/>
        <sz val="10"/>
        <color theme="1"/>
        <rFont val="Times New Roman"/>
        <family val="1"/>
      </rPr>
      <t xml:space="preserve">Eq. 5) </t>
    </r>
    <r>
      <rPr>
        <sz val="10"/>
        <color theme="1"/>
        <rFont val="Times New Roman"/>
        <family val="1"/>
      </rPr>
      <t>Cost Savings (C</t>
    </r>
    <r>
      <rPr>
        <vertAlign val="subscript"/>
        <sz val="10"/>
        <color theme="1"/>
        <rFont val="Times New Roman"/>
        <family val="1"/>
      </rPr>
      <t>S</t>
    </r>
    <r>
      <rPr>
        <sz val="10"/>
        <color theme="1"/>
        <rFont val="Times New Roman"/>
        <family val="1"/>
      </rPr>
      <t>)</t>
    </r>
  </si>
  <si>
    <t>(Eq. 3)</t>
  </si>
  <si>
    <t>(Eq. 4)</t>
  </si>
  <si>
    <t>(Eq. 5)</t>
  </si>
  <si>
    <r>
      <rPr>
        <b/>
        <sz val="10"/>
        <color theme="1"/>
        <rFont val="Times New Roman"/>
        <family val="1"/>
      </rPr>
      <t xml:space="preserve">Eq. 6) </t>
    </r>
    <r>
      <rPr>
        <sz val="10"/>
        <color theme="1"/>
        <rFont val="Times New Roman"/>
        <family val="1"/>
      </rPr>
      <t>Current Demand (D</t>
    </r>
    <r>
      <rPr>
        <vertAlign val="subscript"/>
        <sz val="10"/>
        <color theme="1"/>
        <rFont val="Times New Roman"/>
        <family val="1"/>
      </rPr>
      <t>C</t>
    </r>
    <r>
      <rPr>
        <sz val="10"/>
        <color theme="1"/>
        <rFont val="Times New Roman"/>
        <family val="1"/>
      </rPr>
      <t>)</t>
    </r>
  </si>
  <si>
    <r>
      <rPr>
        <b/>
        <sz val="10"/>
        <color theme="1"/>
        <rFont val="Times New Roman"/>
        <family val="1"/>
      </rPr>
      <t>Eq. 7)</t>
    </r>
    <r>
      <rPr>
        <sz val="10"/>
        <color theme="1"/>
        <rFont val="Times New Roman"/>
        <family val="1"/>
      </rPr>
      <t xml:space="preserve"> Current Energy (E</t>
    </r>
    <r>
      <rPr>
        <vertAlign val="subscript"/>
        <sz val="10"/>
        <color theme="1"/>
        <rFont val="Times New Roman"/>
        <family val="1"/>
      </rPr>
      <t>C</t>
    </r>
    <r>
      <rPr>
        <sz val="10"/>
        <color theme="1"/>
        <rFont val="Times New Roman"/>
        <family val="1"/>
      </rPr>
      <t>)</t>
    </r>
  </si>
  <si>
    <r>
      <rPr>
        <b/>
        <sz val="10"/>
        <color theme="1"/>
        <rFont val="Times New Roman"/>
        <family val="1"/>
      </rPr>
      <t>Eq. 8)</t>
    </r>
    <r>
      <rPr>
        <sz val="10"/>
        <color theme="1"/>
        <rFont val="Times New Roman"/>
        <family val="1"/>
      </rPr>
      <t xml:space="preserve"> Demand Savings (D</t>
    </r>
    <r>
      <rPr>
        <vertAlign val="subscript"/>
        <sz val="10"/>
        <color theme="1"/>
        <rFont val="Times New Roman"/>
        <family val="1"/>
      </rPr>
      <t>S</t>
    </r>
    <r>
      <rPr>
        <sz val="10"/>
        <color theme="1"/>
        <rFont val="Times New Roman"/>
        <family val="1"/>
      </rPr>
      <t>)</t>
    </r>
  </si>
  <si>
    <r>
      <rPr>
        <b/>
        <sz val="10"/>
        <color theme="1"/>
        <rFont val="Times New Roman"/>
        <family val="1"/>
      </rPr>
      <t>Eq. 9)</t>
    </r>
    <r>
      <rPr>
        <sz val="10"/>
        <color theme="1"/>
        <rFont val="Times New Roman"/>
        <family val="1"/>
      </rPr>
      <t xml:space="preserve"> Energy Savings (E</t>
    </r>
    <r>
      <rPr>
        <vertAlign val="subscript"/>
        <sz val="10"/>
        <color theme="1"/>
        <rFont val="Times New Roman"/>
        <family val="1"/>
      </rPr>
      <t>S</t>
    </r>
    <r>
      <rPr>
        <sz val="10"/>
        <color theme="1"/>
        <rFont val="Times New Roman"/>
        <family val="1"/>
      </rPr>
      <t>)</t>
    </r>
  </si>
  <si>
    <r>
      <t>(D</t>
    </r>
    <r>
      <rPr>
        <vertAlign val="subscript"/>
        <sz val="9"/>
        <color theme="1"/>
        <rFont val="Times New Roman"/>
        <family val="1"/>
      </rPr>
      <t>C</t>
    </r>
    <r>
      <rPr>
        <sz val="9"/>
        <color theme="1"/>
        <rFont val="Times New Roman"/>
        <family val="1"/>
      </rPr>
      <t xml:space="preserve">) </t>
    </r>
    <r>
      <rPr>
        <b/>
        <sz val="9"/>
        <color theme="1"/>
        <rFont val="Times New Roman"/>
        <family val="1"/>
      </rPr>
      <t>(Eq. 6)</t>
    </r>
  </si>
  <si>
    <r>
      <t>(E</t>
    </r>
    <r>
      <rPr>
        <vertAlign val="subscript"/>
        <sz val="9"/>
        <color theme="1"/>
        <rFont val="Times New Roman"/>
        <family val="1"/>
      </rPr>
      <t>C</t>
    </r>
    <r>
      <rPr>
        <sz val="9"/>
        <color theme="1"/>
        <rFont val="Times New Roman"/>
        <family val="1"/>
      </rPr>
      <t xml:space="preserve">) </t>
    </r>
    <r>
      <rPr>
        <b/>
        <sz val="9"/>
        <color theme="1"/>
        <rFont val="Times New Roman"/>
        <family val="1"/>
      </rPr>
      <t>(Eq. 7)</t>
    </r>
  </si>
  <si>
    <r>
      <t>(D</t>
    </r>
    <r>
      <rPr>
        <vertAlign val="subscript"/>
        <sz val="9"/>
        <color theme="1"/>
        <rFont val="Times New Roman"/>
        <family val="1"/>
      </rPr>
      <t>S</t>
    </r>
    <r>
      <rPr>
        <sz val="9"/>
        <color theme="1"/>
        <rFont val="Times New Roman"/>
        <family val="1"/>
      </rPr>
      <t xml:space="preserve">) </t>
    </r>
    <r>
      <rPr>
        <b/>
        <sz val="9"/>
        <color theme="1"/>
        <rFont val="Times New Roman"/>
        <family val="1"/>
      </rPr>
      <t>(Eq. 8)</t>
    </r>
  </si>
  <si>
    <r>
      <t>(E</t>
    </r>
    <r>
      <rPr>
        <vertAlign val="subscript"/>
        <sz val="9"/>
        <color theme="1"/>
        <rFont val="Times New Roman"/>
        <family val="1"/>
      </rPr>
      <t>S</t>
    </r>
    <r>
      <rPr>
        <sz val="9"/>
        <color theme="1"/>
        <rFont val="Times New Roman"/>
        <family val="1"/>
      </rPr>
      <t xml:space="preserve">) </t>
    </r>
    <r>
      <rPr>
        <b/>
        <sz val="9"/>
        <color theme="1"/>
        <rFont val="Times New Roman"/>
        <family val="1"/>
      </rPr>
      <t>(Eq. 9)</t>
    </r>
  </si>
  <si>
    <r>
      <rPr>
        <b/>
        <sz val="10"/>
        <color theme="1"/>
        <rFont val="Times New Roman"/>
        <family val="1"/>
      </rPr>
      <t>N. 1)</t>
    </r>
    <r>
      <rPr>
        <sz val="10"/>
        <color theme="1"/>
        <rFont val="Times New Roman"/>
        <family val="1"/>
      </rPr>
      <t xml:space="preserve"> Data collected on-site during the assessment. See analyst site report for details.</t>
    </r>
  </si>
  <si>
    <t>Recommendation Details</t>
  </si>
  <si>
    <r>
      <rPr>
        <b/>
        <sz val="10"/>
        <color theme="1"/>
        <rFont val="Times New Roman"/>
        <family val="1"/>
      </rPr>
      <t>Step 1:</t>
    </r>
    <r>
      <rPr>
        <sz val="10"/>
        <color theme="1"/>
        <rFont val="Times New Roman"/>
        <family val="1"/>
      </rPr>
      <t xml:space="preserve"> Look up possible incentives. Possible resources include but are not limited to:</t>
    </r>
  </si>
  <si>
    <t>Annual Cost Savings</t>
  </si>
  <si>
    <t>/year</t>
  </si>
  <si>
    <t>•</t>
  </si>
  <si>
    <t>DSIRE</t>
  </si>
  <si>
    <t>Great comprehensive federal, state, and utility incentives. Use filters to narrow search</t>
  </si>
  <si>
    <t>Simple Payback</t>
  </si>
  <si>
    <t>years</t>
  </si>
  <si>
    <t>Washington Incentives</t>
  </si>
  <si>
    <t>Washington incentives.</t>
  </si>
  <si>
    <t>Energy Trust</t>
  </si>
  <si>
    <t>Energy Trust incentives for customers paying a public purpose charge</t>
  </si>
  <si>
    <t>Incentive Analysis Summary</t>
  </si>
  <si>
    <t>Incentive</t>
  </si>
  <si>
    <t>After Incentive</t>
  </si>
  <si>
    <t>(yrs)</t>
  </si>
  <si>
    <r>
      <rPr>
        <b/>
        <sz val="10"/>
        <color theme="1"/>
        <rFont val="Times New Roman"/>
        <family val="1"/>
      </rPr>
      <t>Step 2:</t>
    </r>
    <r>
      <rPr>
        <sz val="10"/>
        <color theme="1"/>
        <rFont val="Times New Roman"/>
        <family val="1"/>
      </rPr>
      <t xml:space="preserve"> Order the incentives properly.</t>
    </r>
  </si>
  <si>
    <t>Typically it is safe to order by federal incentives, then state, then finally municipality/local incentives. However, some incentives stipulate when and how they can be applied. Add these special circumstances in the notes. For example the ETO Wind Turbine Incentives says that all incentives for the AR can be 50% of the total project cost. This means that ETO will incentivize anywhere from 0% to 50% of the project or in other words ETO makes up the difference to make total incentives reach 50%.</t>
  </si>
  <si>
    <r>
      <rPr>
        <b/>
        <sz val="10"/>
        <color theme="1"/>
        <rFont val="Times New Roman"/>
        <family val="1"/>
      </rPr>
      <t>Step 3:</t>
    </r>
    <r>
      <rPr>
        <sz val="10"/>
        <color theme="1"/>
        <rFont val="Times New Roman"/>
        <family val="1"/>
      </rPr>
      <t xml:space="preserve"> Fill in incentive values (always use equations rather than hard-code numbers)</t>
    </r>
  </si>
  <si>
    <r>
      <rPr>
        <b/>
        <sz val="10"/>
        <color theme="1"/>
        <rFont val="Times New Roman"/>
        <family val="1"/>
      </rPr>
      <t xml:space="preserve">Step 4: </t>
    </r>
    <r>
      <rPr>
        <sz val="10"/>
        <color theme="1"/>
        <rFont val="Times New Roman"/>
        <family val="1"/>
      </rPr>
      <t>Review the Notes sections. Hide unnecessary ones, review verbage of ones that apply for accuracy.</t>
    </r>
  </si>
  <si>
    <t>No Incentives</t>
  </si>
  <si>
    <t>This measure does not include the purchase of capital assets and is ineligible for incentives.</t>
  </si>
  <si>
    <t>&lt;&lt; Hide or review for accuracy (choose one of three options)</t>
  </si>
  <si>
    <t>The implementation cost associated with this measure is so small that it does not warrant the time and overhead associated with applying for incentives. Analysts believe this measure already has an attractive simple payback period.</t>
  </si>
  <si>
    <t>Be wary of using the third explanation here. Ask a more experienced analyst for help if you're unable to identify any incentives.</t>
  </si>
  <si>
    <t>Analysts were unable to identify any published incentives for this measure. This does not necessarily mean incentives are unavailable; custom incentives with utility providers can sometimes be arranged.</t>
  </si>
  <si>
    <t>REAP</t>
  </si>
  <si>
    <t>&lt;&lt; Hide or review for accuracy</t>
  </si>
  <si>
    <t xml:space="preserve">You may be eligible for a Rural Energy for America Program grant. These grants are available to agricultural producers who gain 50% or more of their gross income from agricultural operations and small businesses who are located in a rural area as defined by the SBA (Small Business Association). Eligible projects include but are not limited to energy efficiency improvements and renewable energy systems (wind, solar, biomass, geothermal, hydro power and hydrogen-based sources). These grants are awarded on a competitive basis and can be up to 25% of the proposed project's cost, and are limited to $500,000 for renewable energy systems and $250,000 for energy efficiency improvements while the loan guarantee may not exceed $25 million. The combined amount of a grant and loan guarantee may not exceed 75% of the project’s cost.  </t>
  </si>
  <si>
    <t>ETO</t>
  </si>
  <si>
    <t>Energy Trust cash incentives are available to help pay for implementation of energy saving measures deemed cost effective if customers are paying a public purpose charge. Incentives can be anticipated to equal the minimum of 50% of total project cost, $0.25 per kWh saved, or $1 per therm saved.</t>
  </si>
  <si>
    <t>ESI</t>
  </si>
  <si>
    <t>Bonneville Power Administration's Energy Smart Industrial reimbursement incentive is available to help pay for implementation of energy saving measures that are deemed cost effective and have a minimum 10-year life span. Incentives can be anticipated to equal minimum of 70% of total project cost or $0.25 per kWh saved.</t>
  </si>
  <si>
    <t>ITC</t>
  </si>
  <si>
    <r>
      <t>You may also be eligible for a Federal Business Investment Tax Credit.  These grants are available to industrial producers and the credit is equal to 27.4% (as of March 1</t>
    </r>
    <r>
      <rPr>
        <vertAlign val="superscript"/>
        <sz val="11"/>
        <color theme="1"/>
        <rFont val="Times New Roman"/>
        <family val="1"/>
      </rPr>
      <t>st</t>
    </r>
    <r>
      <rPr>
        <sz val="11"/>
        <color theme="1"/>
        <rFont val="Times New Roman"/>
        <family val="1"/>
      </rPr>
      <t>, 2013 the incentive was reduced from 30% to its current value) of expenditures for solar, fuel cells, small wind turbines, and 10% of expenditures for geothermal systems, microturbines and combined heat and power with no maximum credit.  The credits are for eligible systems placed in service on or before December 31, 2016.</t>
    </r>
  </si>
  <si>
    <t>Suction Pressure Template style 2015</t>
  </si>
  <si>
    <t>Payback (yrs)</t>
  </si>
  <si>
    <t>Implementation Cost After Incentives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</si>
</sst>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0.0%"/>
    <numFmt numFmtId="167" formatCode="#,##0.0"/>
    <numFmt numFmtId="168" formatCode="&quot;$&quot;#,##0.00"/>
    <numFmt numFmtId="169" formatCode="&quot;$&quot;#,##0.00000"/>
    <numFmt numFmtId="170" formatCode="#,##0.000"/>
    <numFmt numFmtId="171" formatCode="#,##0;[Red]\-#,##0"/>
    <numFmt numFmtId="172" formatCode="&quot;$&quot;#,##0;[Red]\-&quot;$&quot;#,##0"/>
    <numFmt numFmtId="173" formatCode="0.0%;[Red]\-0.0%"/>
  </numFmts>
  <fonts count="53" x14ac:knownFonts="1">
    <font>
      <sz val="10"/>
      <color theme="1"/>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6"/>
      <color theme="0"/>
      <name val="Times New Roman"/>
      <family val="1"/>
    </font>
    <font>
      <b/>
      <i/>
      <sz val="10"/>
      <color theme="5" tint="-0.499984740745262"/>
      <name val="Times New Roman"/>
      <family val="1"/>
    </font>
    <font>
      <b/>
      <i/>
      <sz val="10"/>
      <color theme="6" tint="-0.499984740745262"/>
      <name val="Times New Roman"/>
      <family val="1"/>
    </font>
    <font>
      <b/>
      <sz val="12"/>
      <color theme="3"/>
      <name val="Times New Roman"/>
      <family val="1"/>
    </font>
    <font>
      <b/>
      <i/>
      <sz val="11"/>
      <color theme="4"/>
      <name val="Times New Roman"/>
      <family val="1"/>
    </font>
    <font>
      <sz val="10"/>
      <name val="Times New Roman"/>
      <family val="1"/>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Times New Roman"/>
      <family val="1"/>
    </font>
    <font>
      <b/>
      <sz val="10"/>
      <name val="Times New Roman"/>
      <family val="1"/>
    </font>
    <font>
      <sz val="11"/>
      <color theme="1"/>
      <name val="Times New Roman"/>
      <family val="1"/>
    </font>
    <font>
      <sz val="10"/>
      <color theme="1"/>
      <name val="Times New Roman"/>
      <family val="1"/>
    </font>
    <font>
      <i/>
      <sz val="10"/>
      <color theme="1"/>
      <name val="Times New Roman"/>
      <family val="1"/>
    </font>
    <font>
      <sz val="11"/>
      <color indexed="8"/>
      <name val="Calibri"/>
      <family val="2"/>
    </font>
    <font>
      <b/>
      <sz val="10"/>
      <color theme="1"/>
      <name val="Times New Roman"/>
      <family val="1"/>
    </font>
    <font>
      <sz val="10"/>
      <color indexed="8"/>
      <name val="Calibri"/>
      <family val="2"/>
    </font>
    <font>
      <b/>
      <i/>
      <sz val="10"/>
      <color theme="1"/>
      <name val="Times New Roman"/>
      <family val="1"/>
    </font>
    <font>
      <i/>
      <sz val="10"/>
      <name val="Times New Roman"/>
      <family val="1"/>
    </font>
    <font>
      <b/>
      <sz val="9"/>
      <color theme="1"/>
      <name val="Times New Roman"/>
      <family val="1"/>
    </font>
    <font>
      <vertAlign val="subscript"/>
      <sz val="9"/>
      <color theme="1"/>
      <name val="Times New Roman"/>
      <family val="1"/>
    </font>
    <font>
      <vertAlign val="subscript"/>
      <sz val="10"/>
      <color theme="1"/>
      <name val="Times New Roman"/>
      <family val="1"/>
    </font>
    <font>
      <sz val="9"/>
      <color theme="1"/>
      <name val="Calibri"/>
      <family val="2"/>
    </font>
    <font>
      <sz val="10"/>
      <color theme="1"/>
      <name val="Calibri"/>
      <family val="2"/>
    </font>
    <font>
      <i/>
      <sz val="8"/>
      <color theme="1"/>
      <name val="Times New Roman"/>
      <family val="1"/>
    </font>
    <font>
      <b/>
      <sz val="11"/>
      <color theme="1"/>
      <name val="Times New Roman"/>
      <family val="1"/>
    </font>
    <font>
      <u/>
      <sz val="10"/>
      <color theme="11"/>
      <name val="Times New Roman"/>
      <family val="1"/>
    </font>
    <font>
      <u/>
      <sz val="10"/>
      <color theme="10"/>
      <name val="Times New Roman"/>
      <family val="1"/>
    </font>
    <font>
      <b/>
      <sz val="16"/>
      <name val="Times New Roman"/>
      <family val="1"/>
    </font>
    <font>
      <i/>
      <sz val="8"/>
      <color theme="1" tint="0.249977111117893"/>
      <name val="Times New Roman"/>
      <family val="1"/>
    </font>
    <font>
      <sz val="14"/>
      <color theme="1"/>
      <name val="Times New Roman"/>
      <family val="1"/>
    </font>
    <font>
      <i/>
      <sz val="11"/>
      <color theme="1"/>
      <name val="Times New Roman"/>
      <family val="1"/>
    </font>
    <font>
      <sz val="10"/>
      <color rgb="FFFF0000"/>
      <name val="Times New Roman"/>
      <family val="1"/>
    </font>
    <font>
      <b/>
      <sz val="14"/>
      <color theme="1"/>
      <name val="Times New Roman"/>
      <family val="1"/>
    </font>
    <font>
      <b/>
      <i/>
      <sz val="10"/>
      <color rgb="FFFF0000"/>
      <name val="Times New Roman"/>
      <family val="1"/>
    </font>
    <font>
      <sz val="14"/>
      <color rgb="FFFF0000"/>
      <name val="Times New Roman"/>
      <family val="1"/>
    </font>
    <font>
      <vertAlign val="superscript"/>
      <sz val="11"/>
      <color theme="1"/>
      <name val="Times New Roman"/>
      <family val="1"/>
    </font>
  </fonts>
  <fills count="37">
    <fill>
      <patternFill patternType="none"/>
    </fill>
    <fill>
      <patternFill patternType="gray125"/>
    </fill>
    <fill>
      <gradientFill degree="90">
        <stop position="0">
          <color rgb="FF585657"/>
        </stop>
        <stop position="1">
          <color rgb="FF231F2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6337778862885"/>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thin">
        <color auto="1"/>
      </bottom>
      <diagonal/>
    </border>
    <border>
      <left/>
      <right/>
      <top style="thin">
        <color auto="1"/>
      </top>
      <bottom style="hair">
        <color auto="1"/>
      </bottom>
      <diagonal/>
    </border>
    <border>
      <left/>
      <right/>
      <top style="thin">
        <color indexed="64"/>
      </top>
      <bottom/>
      <diagonal/>
    </border>
    <border>
      <left/>
      <right/>
      <top style="hair">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auto="1"/>
      </top>
      <bottom style="thin">
        <color auto="1"/>
      </bottom>
      <diagonal/>
    </border>
    <border>
      <left/>
      <right style="thin">
        <color indexed="64"/>
      </right>
      <top style="thin">
        <color auto="1"/>
      </top>
      <bottom style="hair">
        <color auto="1"/>
      </bottom>
      <diagonal/>
    </border>
    <border>
      <left/>
      <right/>
      <top style="hair">
        <color auto="1"/>
      </top>
      <bottom style="hair">
        <color auto="1"/>
      </bottom>
      <diagonal/>
    </border>
  </borders>
  <cellStyleXfs count="3150">
    <xf numFmtId="3" fontId="0" fillId="0" borderId="0"/>
    <xf numFmtId="3" fontId="9" fillId="36" borderId="1">
      <alignment horizontal="right" vertical="center"/>
      <protection locked="0"/>
    </xf>
    <xf numFmtId="9" fontId="4" fillId="0" borderId="0" applyFont="0" applyFill="0" applyBorder="0" applyAlignment="0" applyProtection="0"/>
    <xf numFmtId="0" fontId="7" fillId="2" borderId="1">
      <alignment horizontal="left" vertical="center" indent="1"/>
    </xf>
    <xf numFmtId="0" fontId="10" fillId="0" borderId="2">
      <alignment vertical="center"/>
    </xf>
    <xf numFmtId="0" fontId="11" fillId="0" borderId="3">
      <alignment vertical="center"/>
    </xf>
    <xf numFmtId="0" fontId="12" fillId="0" borderId="0">
      <alignment horizontal="left" vertical="center" indent="1"/>
    </xf>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4"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3" fontId="8" fillId="0" borderId="0">
      <alignment horizontal="right" vertical="center"/>
    </xf>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4" fillId="33" borderId="0" applyNumberFormat="0" applyBorder="0" applyAlignment="0" applyProtection="0"/>
    <xf numFmtId="0" fontId="25" fillId="0" borderId="0">
      <alignment horizontal="left" vertical="center"/>
    </xf>
    <xf numFmtId="0" fontId="25" fillId="0" borderId="0">
      <alignment horizontal="right" vertical="center"/>
    </xf>
    <xf numFmtId="0" fontId="35" fillId="0" borderId="0">
      <alignment horizontal="right" vertical="center"/>
    </xf>
    <xf numFmtId="0" fontId="26" fillId="0" borderId="10">
      <alignment horizontal="left" vertical="center" indent="1"/>
    </xf>
    <xf numFmtId="0" fontId="28" fillId="0" borderId="0"/>
    <xf numFmtId="0" fontId="27" fillId="0" borderId="0">
      <alignment vertical="top" wrapText="1"/>
    </xf>
    <xf numFmtId="43" fontId="30" fillId="0" borderId="0" applyFont="0" applyFill="0" applyBorder="0" applyAlignment="0" applyProtection="0"/>
    <xf numFmtId="0" fontId="33" fillId="0" borderId="0" applyNumberFormat="0" applyFill="0" applyBorder="0" applyProtection="0"/>
    <xf numFmtId="3" fontId="12" fillId="0" borderId="0">
      <alignment horizontal="right" vertical="center"/>
    </xf>
    <xf numFmtId="3" fontId="34" fillId="0" borderId="10">
      <alignment horizontal="left" vertical="center" indent="1"/>
    </xf>
    <xf numFmtId="37" fontId="28" fillId="0" borderId="0" applyFont="0" applyFill="0" applyBorder="0" applyAlignment="0" applyProtection="0"/>
    <xf numFmtId="9" fontId="28" fillId="0" borderId="0" applyFont="0" applyFill="0" applyBorder="0" applyAlignment="0" applyProtection="0"/>
    <xf numFmtId="6" fontId="28"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3"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3" fillId="0" borderId="0" applyFont="0" applyFill="0" applyBorder="0" applyAlignment="0" applyProtection="0"/>
    <xf numFmtId="42" fontId="3" fillId="0" borderId="0" applyFont="0" applyFill="0" applyBorder="0" applyAlignment="0" applyProtection="0"/>
    <xf numFmtId="0" fontId="24"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4" fillId="33" borderId="0" applyNumberFormat="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7" fillId="6" borderId="4" applyNumberFormat="0" applyAlignment="0" applyProtection="0"/>
    <xf numFmtId="0" fontId="16" fillId="5" borderId="0" applyNumberFormat="0" applyBorder="0" applyAlignment="0" applyProtection="0"/>
    <xf numFmtId="0" fontId="15" fillId="4" borderId="0" applyNumberFormat="0" applyBorder="0" applyAlignment="0" applyProtection="0"/>
    <xf numFmtId="9" fontId="2" fillId="0" borderId="0" applyFont="0" applyFill="0" applyBorder="0" applyAlignment="0" applyProtection="0"/>
    <xf numFmtId="165" fontId="12" fillId="0" borderId="0">
      <alignment horizontal="right" vertical="center"/>
    </xf>
    <xf numFmtId="0" fontId="2" fillId="27"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1" fontId="2" fillId="0" borderId="0" applyFont="0" applyFill="0" applyBorder="0" applyAlignment="0" applyProtection="0"/>
    <xf numFmtId="0" fontId="2" fillId="32" borderId="0" applyNumberFormat="0" applyBorder="0" applyAlignment="0" applyProtection="0"/>
    <xf numFmtId="0" fontId="2" fillId="15" borderId="0" applyNumberFormat="0" applyBorder="0" applyAlignment="0" applyProtection="0"/>
    <xf numFmtId="0" fontId="13" fillId="0" borderId="0" applyNumberFormat="0" applyFill="0" applyBorder="0" applyAlignment="0" applyProtection="0"/>
    <xf numFmtId="0" fontId="19" fillId="7" borderId="4" applyNumberFormat="0" applyAlignment="0" applyProtection="0"/>
    <xf numFmtId="0" fontId="24" fillId="14" borderId="0" applyNumberFormat="0" applyBorder="0" applyAlignment="0" applyProtection="0"/>
    <xf numFmtId="0" fontId="24" fillId="25"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18" fillId="7" borderId="5" applyNumberFormat="0" applyAlignment="0" applyProtection="0"/>
    <xf numFmtId="41" fontId="2" fillId="0" borderId="0" applyFont="0" applyFill="0" applyBorder="0" applyAlignment="0" applyProtection="0"/>
    <xf numFmtId="0" fontId="24" fillId="33"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44"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2" fontId="2" fillId="0" borderId="0" applyFont="0" applyFill="0" applyBorder="0" applyAlignment="0" applyProtection="0"/>
    <xf numFmtId="0" fontId="15" fillId="4" borderId="0" applyNumberFormat="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41" fontId="2" fillId="0" borderId="0" applyFont="0" applyFill="0" applyBorder="0" applyAlignment="0" applyProtection="0"/>
    <xf numFmtId="0" fontId="2" fillId="16"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2" fillId="11"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 fillId="12"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18"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0" fontId="2" fillId="19"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 fillId="2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0" fillId="0" borderId="6" applyNumberFormat="0" applyFill="0" applyAlignment="0" applyProtection="0"/>
    <xf numFmtId="0" fontId="24" fillId="21"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43" fontId="2" fillId="0" borderId="0" applyFont="0" applyFill="0" applyBorder="0" applyAlignment="0" applyProtection="0"/>
    <xf numFmtId="0" fontId="18" fillId="7" borderId="5" applyNumberFormat="0" applyAlignment="0" applyProtection="0"/>
    <xf numFmtId="9" fontId="2" fillId="0" borderId="0" applyFont="0" applyFill="0" applyBorder="0" applyAlignment="0" applyProtection="0"/>
    <xf numFmtId="0" fontId="21" fillId="8" borderId="7" applyNumberFormat="0" applyAlignment="0" applyProtection="0"/>
    <xf numFmtId="0" fontId="24" fillId="22" borderId="0" applyNumberFormat="0" applyBorder="0" applyAlignment="0" applyProtection="0"/>
    <xf numFmtId="41" fontId="2" fillId="0" borderId="0" applyFont="0" applyFill="0" applyBorder="0" applyAlignment="0" applyProtection="0"/>
    <xf numFmtId="0" fontId="2" fillId="23"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4" fillId="3" borderId="0" applyNumberFormat="0" applyBorder="0" applyAlignment="0" applyProtection="0"/>
    <xf numFmtId="0" fontId="2" fillId="2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5" fillId="4" borderId="0" applyNumberFormat="0" applyBorder="0" applyAlignment="0" applyProtection="0"/>
    <xf numFmtId="0" fontId="24" fillId="26" borderId="0" applyNumberFormat="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21" fillId="8" borderId="7" applyNumberFormat="0" applyAlignment="0" applyProtection="0"/>
    <xf numFmtId="0" fontId="2" fillId="9" borderId="8" applyNumberFormat="0" applyFont="0" applyAlignment="0" applyProtection="0"/>
    <xf numFmtId="0" fontId="2" fillId="27" borderId="0" applyNumberFormat="0" applyBorder="0" applyAlignment="0" applyProtection="0"/>
    <xf numFmtId="0" fontId="24" fillId="22" borderId="0" applyNumberFormat="0" applyBorder="0" applyAlignment="0" applyProtection="0"/>
    <xf numFmtId="0" fontId="24" fillId="29" borderId="0" applyNumberFormat="0" applyBorder="0" applyAlignment="0" applyProtection="0"/>
    <xf numFmtId="0" fontId="2" fillId="24"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5" fillId="0" borderId="9" applyNumberFormat="0" applyFill="0" applyAlignment="0" applyProtection="0"/>
    <xf numFmtId="0" fontId="2" fillId="19" borderId="0" applyNumberFormat="0" applyBorder="0" applyAlignment="0" applyProtection="0"/>
    <xf numFmtId="0" fontId="16" fillId="5" borderId="0" applyNumberFormat="0" applyBorder="0" applyAlignment="0" applyProtection="0"/>
    <xf numFmtId="0" fontId="2" fillId="20" borderId="0" applyNumberFormat="0" applyBorder="0" applyAlignment="0" applyProtection="0"/>
    <xf numFmtId="0" fontId="24" fillId="10" borderId="0" applyNumberFormat="0" applyBorder="0" applyAlignment="0" applyProtection="0"/>
    <xf numFmtId="0" fontId="17" fillId="6" borderId="4" applyNumberFormat="0" applyAlignment="0" applyProtection="0"/>
    <xf numFmtId="0" fontId="2" fillId="28" borderId="0" applyNumberFormat="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1" fontId="2" fillId="0" borderId="0" applyFont="0" applyFill="0" applyBorder="0" applyAlignment="0" applyProtection="0"/>
    <xf numFmtId="0" fontId="15" fillId="4"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20" fillId="0" borderId="6" applyNumberFormat="0" applyFill="0" applyAlignment="0" applyProtection="0"/>
    <xf numFmtId="0" fontId="16" fillId="5" borderId="0" applyNumberFormat="0" applyBorder="0" applyAlignment="0" applyProtection="0"/>
    <xf numFmtId="0" fontId="17" fillId="6" borderId="4" applyNumberFormat="0" applyAlignment="0" applyProtection="0"/>
    <xf numFmtId="0" fontId="14" fillId="3"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9" fillId="7" borderId="4" applyNumberFormat="0" applyAlignment="0" applyProtection="0"/>
    <xf numFmtId="0" fontId="13" fillId="0" borderId="0" applyNumberForma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24" fillId="29"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8" borderId="0" applyNumberFormat="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24" fillId="17"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4" borderId="0" applyNumberFormat="0" applyBorder="0" applyAlignment="0" applyProtection="0"/>
    <xf numFmtId="0" fontId="2" fillId="16"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 fillId="15" borderId="0" applyNumberFormat="0" applyBorder="0" applyAlignment="0" applyProtection="0"/>
    <xf numFmtId="0" fontId="18" fillId="7" borderId="5" applyNumberFormat="0" applyAlignment="0" applyProtection="0"/>
    <xf numFmtId="9" fontId="2" fillId="0" borderId="0" applyFont="0" applyFill="0" applyBorder="0" applyAlignment="0" applyProtection="0"/>
    <xf numFmtId="0" fontId="21"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 fillId="12" borderId="0" applyNumberFormat="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24" borderId="0" applyNumberFormat="0" applyBorder="0" applyAlignment="0" applyProtection="0"/>
    <xf numFmtId="0" fontId="15" fillId="4" borderId="0" applyNumberFormat="0" applyBorder="0" applyAlignment="0" applyProtection="0"/>
    <xf numFmtId="0" fontId="2" fillId="16" borderId="0" applyNumberFormat="0" applyBorder="0" applyAlignment="0" applyProtection="0"/>
    <xf numFmtId="0" fontId="24" fillId="25" borderId="0" applyNumberFormat="0" applyBorder="0" applyAlignment="0" applyProtection="0"/>
    <xf numFmtId="0" fontId="24" fillId="17" borderId="0" applyNumberFormat="0" applyBorder="0" applyAlignment="0" applyProtection="0"/>
    <xf numFmtId="0" fontId="20" fillId="0" borderId="6" applyNumberFormat="0" applyFill="0" applyAlignment="0" applyProtection="0"/>
    <xf numFmtId="0" fontId="17" fillId="6" borderId="4" applyNumberFormat="0" applyAlignment="0" applyProtection="0"/>
    <xf numFmtId="0" fontId="16" fillId="5" borderId="0" applyNumberFormat="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0" fontId="14" fillId="3"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 fillId="23" borderId="0" applyNumberFormat="0" applyBorder="0" applyAlignment="0" applyProtection="0"/>
    <xf numFmtId="0" fontId="24" fillId="30" borderId="0" applyNumberFormat="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22"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1" borderId="0" applyNumberFormat="0" applyBorder="0" applyAlignment="0" applyProtection="0"/>
    <xf numFmtId="41" fontId="2" fillId="0" borderId="0" applyFont="0" applyFill="0" applyBorder="0" applyAlignment="0" applyProtection="0"/>
    <xf numFmtId="0" fontId="2" fillId="15"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2" fillId="20"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24" fillId="14"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 fillId="19"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18" borderId="0" applyNumberFormat="0" applyBorder="0" applyAlignment="0" applyProtection="0"/>
    <xf numFmtId="0" fontId="2" fillId="12"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33" borderId="0" applyNumberFormat="0" applyBorder="0" applyAlignment="0" applyProtection="0"/>
    <xf numFmtId="41" fontId="2" fillId="0" borderId="0" applyFont="0" applyFill="0" applyBorder="0" applyAlignment="0" applyProtection="0"/>
    <xf numFmtId="0" fontId="2" fillId="11"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2" fillId="32"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4" fillId="1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9" borderId="0" applyNumberFormat="0" applyBorder="0" applyAlignment="0" applyProtection="0"/>
    <xf numFmtId="0" fontId="2" fillId="31" borderId="0" applyNumberFormat="0" applyBorder="0" applyAlignment="0" applyProtection="0"/>
    <xf numFmtId="0" fontId="20" fillId="0" borderId="6" applyNumberFormat="0" applyFill="0" applyAlignment="0" applyProtection="0"/>
    <xf numFmtId="0" fontId="5" fillId="0" borderId="9"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4" fillId="30" borderId="0" applyNumberFormat="0" applyBorder="0" applyAlignment="0" applyProtection="0"/>
    <xf numFmtId="0" fontId="18" fillId="7" borderId="5" applyNumberFormat="0" applyAlignment="0" applyProtection="0"/>
    <xf numFmtId="0" fontId="21" fillId="8" borderId="7" applyNumberFormat="0" applyAlignment="0" applyProtection="0"/>
    <xf numFmtId="0" fontId="23" fillId="0" borderId="0" applyNumberFormat="0" applyFill="0" applyBorder="0" applyAlignment="0" applyProtection="0"/>
    <xf numFmtId="41" fontId="2" fillId="0" borderId="0" applyFont="0" applyFill="0" applyBorder="0" applyAlignment="0" applyProtection="0"/>
    <xf numFmtId="0" fontId="22" fillId="0" borderId="0" applyNumberForma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28" borderId="0" applyNumberFormat="0" applyBorder="0" applyAlignment="0" applyProtection="0"/>
    <xf numFmtId="0" fontId="21" fillId="8" borderId="7"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 fillId="27"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2"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6" fillId="5" borderId="0" applyNumberFormat="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8" fillId="7" borderId="5" applyNumberFormat="0" applyAlignment="0" applyProtection="0"/>
    <xf numFmtId="0" fontId="21"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0" fontId="22" fillId="0" borderId="0" applyNumberFormat="0" applyFill="0" applyBorder="0" applyAlignment="0" applyProtection="0"/>
    <xf numFmtId="41" fontId="2" fillId="0" borderId="0" applyFont="0" applyFill="0" applyBorder="0" applyAlignment="0" applyProtection="0"/>
    <xf numFmtId="0" fontId="19" fillId="7" borderId="4"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2" fillId="9" borderId="8" applyNumberFormat="0" applyFont="0" applyAlignment="0" applyProtection="0"/>
    <xf numFmtId="0" fontId="5" fillId="0" borderId="9" applyNumberFormat="0" applyFill="0" applyAlignment="0" applyProtection="0"/>
    <xf numFmtId="0" fontId="21" fillId="8" borderId="7" applyNumberFormat="0" applyAlignment="0" applyProtection="0"/>
    <xf numFmtId="0" fontId="17" fillId="6" borderId="4" applyNumberFormat="0" applyAlignment="0" applyProtection="0"/>
    <xf numFmtId="9" fontId="2" fillId="0" borderId="0" applyFont="0" applyFill="0" applyBorder="0" applyAlignment="0" applyProtection="0"/>
    <xf numFmtId="0" fontId="20" fillId="0" borderId="6" applyNumberFormat="0" applyFill="0" applyAlignment="0" applyProtection="0"/>
    <xf numFmtId="0" fontId="18" fillId="7" borderId="5" applyNumberFormat="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9" fontId="28" fillId="0" borderId="0" applyFont="0" applyFill="0" applyBorder="0" applyAlignment="0" applyProtection="0"/>
    <xf numFmtId="0" fontId="24" fillId="14" borderId="0" applyNumberFormat="0" applyBorder="0" applyAlignment="0" applyProtection="0"/>
    <xf numFmtId="0" fontId="20" fillId="0" borderId="6" applyNumberFormat="0" applyFill="0" applyAlignment="0" applyProtection="0"/>
    <xf numFmtId="9" fontId="2" fillId="0" borderId="0" applyFon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172" fontId="2" fillId="0" borderId="0" applyFont="0" applyFill="0" applyBorder="0" applyAlignment="0" applyProtection="0"/>
    <xf numFmtId="173" fontId="2" fillId="0" borderId="0" applyFont="0" applyFill="0" applyBorder="0" applyAlignment="0" applyProtection="0"/>
    <xf numFmtId="171" fontId="2" fillId="0" borderId="0" applyFont="0" applyFill="0" applyBorder="0" applyAlignment="0" applyProtection="0"/>
    <xf numFmtId="3" fontId="42" fillId="0" borderId="0" applyNumberFormat="0" applyFill="0" applyBorder="0" applyAlignment="0" applyProtection="0"/>
    <xf numFmtId="3" fontId="4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165" fontId="28" fillId="0" borderId="0" applyFont="0" applyFill="0" applyBorder="0" applyAlignment="0" applyProtection="0"/>
    <xf numFmtId="0" fontId="15" fillId="4" borderId="0" applyNumberFormat="0" applyBorder="0" applyAlignment="0" applyProtection="0"/>
    <xf numFmtId="0" fontId="21" fillId="8" borderId="7" applyNumberFormat="0" applyAlignment="0" applyProtection="0"/>
    <xf numFmtId="9" fontId="2"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4" fillId="3" borderId="0" applyNumberFormat="0" applyBorder="0" applyAlignment="0" applyProtection="0"/>
    <xf numFmtId="3" fontId="28" fillId="0" borderId="0" applyFont="0" applyFill="0" applyBorder="0" applyAlignment="0" applyProtection="0"/>
    <xf numFmtId="0" fontId="16" fillId="5"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2" fillId="0" borderId="0" applyFont="0" applyFill="0" applyBorder="0" applyAlignment="0" applyProtection="0"/>
    <xf numFmtId="0" fontId="21" fillId="8" borderId="7" applyNumberFormat="0" applyAlignment="0" applyProtection="0"/>
    <xf numFmtId="41" fontId="2" fillId="0" borderId="0" applyFont="0" applyFill="0" applyBorder="0" applyAlignment="0" applyProtection="0"/>
    <xf numFmtId="0" fontId="18" fillId="7" borderId="5"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2" fillId="0" borderId="0" applyFont="0" applyFill="0" applyBorder="0" applyAlignment="0" applyProtection="0"/>
    <xf numFmtId="0" fontId="15" fillId="4"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2"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43" fillId="0" borderId="0" applyNumberFormat="0" applyFill="0" applyBorder="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 fillId="15" borderId="0" applyNumberFormat="0" applyBorder="0" applyAlignment="0" applyProtection="0"/>
    <xf numFmtId="42" fontId="2" fillId="0" borderId="0" applyFont="0" applyFill="0" applyBorder="0" applyAlignment="0" applyProtection="0"/>
    <xf numFmtId="41" fontId="2" fillId="0" borderId="0" applyFont="0" applyFill="0" applyBorder="0" applyAlignment="0" applyProtection="0"/>
    <xf numFmtId="0" fontId="23" fillId="0" borderId="0" applyNumberForma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13" fillId="0" borderId="0" applyNumberFormat="0" applyFill="0" applyBorder="0" applyAlignment="0" applyProtection="0"/>
    <xf numFmtId="0" fontId="20" fillId="0" borderId="6" applyNumberFormat="0" applyFill="0" applyAlignment="0" applyProtection="0"/>
    <xf numFmtId="0" fontId="19" fillId="7" borderId="4" applyNumberFormat="0" applyAlignment="0" applyProtection="0"/>
    <xf numFmtId="42" fontId="2" fillId="0" borderId="0" applyFont="0" applyFill="0" applyBorder="0" applyAlignment="0" applyProtection="0"/>
    <xf numFmtId="37" fontId="28" fillId="0" borderId="0" applyFont="0" applyFill="0" applyBorder="0" applyAlignment="0" applyProtection="0"/>
    <xf numFmtId="6" fontId="28" fillId="0" borderId="0" applyFont="0" applyFill="0" applyBorder="0" applyAlignment="0" applyProtection="0"/>
    <xf numFmtId="0" fontId="2" fillId="9" borderId="8" applyNumberFormat="0" applyFont="0" applyAlignment="0" applyProtection="0"/>
    <xf numFmtId="0" fontId="14" fillId="3" borderId="0" applyNumberFormat="0" applyBorder="0" applyAlignment="0" applyProtection="0"/>
    <xf numFmtId="41" fontId="2" fillId="0" borderId="0" applyFont="0" applyFill="0" applyBorder="0" applyAlignment="0" applyProtection="0"/>
    <xf numFmtId="3" fontId="42"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5" fillId="4" borderId="0" applyNumberFormat="0" applyBorder="0" applyAlignment="0" applyProtection="0"/>
    <xf numFmtId="0" fontId="21" fillId="8" borderId="7" applyNumberFormat="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0" fontId="21" fillId="8" borderId="7"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4" fillId="3" borderId="0" applyNumberFormat="0" applyBorder="0" applyAlignment="0" applyProtection="0"/>
    <xf numFmtId="0" fontId="5" fillId="0" borderId="9" applyNumberFormat="0" applyFill="0" applyAlignment="0" applyProtection="0"/>
    <xf numFmtId="0" fontId="16" fillId="5"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1" fillId="8" borderId="7" applyNumberFormat="0" applyAlignment="0" applyProtection="0"/>
    <xf numFmtId="41" fontId="2" fillId="0" borderId="0" applyFont="0" applyFill="0" applyBorder="0" applyAlignment="0" applyProtection="0"/>
    <xf numFmtId="0" fontId="18" fillId="7" borderId="5"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41" fontId="2" fillId="0" borderId="0" applyFont="0" applyFill="0" applyBorder="0" applyAlignment="0" applyProtection="0"/>
    <xf numFmtId="0" fontId="20" fillId="0" borderId="6" applyNumberFormat="0" applyFill="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2" fillId="0" borderId="0" applyFont="0" applyFill="0" applyBorder="0" applyAlignment="0" applyProtection="0"/>
    <xf numFmtId="0" fontId="15" fillId="4"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2"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43" fillId="0" borderId="0" applyNumberFormat="0" applyFill="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41" fontId="2" fillId="0" borderId="0" applyFont="0" applyFill="0" applyBorder="0" applyAlignment="0" applyProtection="0"/>
    <xf numFmtId="0" fontId="5" fillId="0" borderId="9" applyNumberFormat="0" applyFill="0" applyAlignment="0" applyProtection="0"/>
    <xf numFmtId="0" fontId="18" fillId="7" borderId="5" applyNumberFormat="0" applyAlignment="0" applyProtection="0"/>
    <xf numFmtId="0" fontId="23" fillId="0" borderId="0" applyNumberFormat="0" applyFill="0" applyBorder="0" applyAlignment="0" applyProtection="0"/>
    <xf numFmtId="0" fontId="16" fillId="5" borderId="0" applyNumberFormat="0" applyBorder="0" applyAlignment="0" applyProtection="0"/>
    <xf numFmtId="0" fontId="13" fillId="0" borderId="0" applyNumberFormat="0" applyFill="0" applyBorder="0" applyAlignment="0" applyProtection="0"/>
    <xf numFmtId="0" fontId="2" fillId="9" borderId="8" applyNumberFormat="0" applyFont="0" applyAlignment="0" applyProtection="0"/>
    <xf numFmtId="0" fontId="19" fillId="7" borderId="4" applyNumberFormat="0" applyAlignment="0" applyProtection="0"/>
    <xf numFmtId="0" fontId="18" fillId="7" borderId="5" applyNumberFormat="0" applyAlignment="0" applyProtection="0"/>
    <xf numFmtId="0" fontId="2" fillId="15" borderId="0" applyNumberFormat="0" applyBorder="0" applyAlignment="0" applyProtection="0"/>
    <xf numFmtId="0" fontId="22" fillId="0" borderId="0" applyNumberFormat="0" applyFill="0" applyBorder="0" applyAlignment="0" applyProtection="0"/>
    <xf numFmtId="3" fontId="42" fillId="0" borderId="0" applyNumberForma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16" borderId="0" applyNumberFormat="0" applyBorder="0" applyAlignment="0" applyProtection="0"/>
    <xf numFmtId="0" fontId="17" fillId="6" borderId="4" applyNumberFormat="0" applyAlignment="0" applyProtection="0"/>
    <xf numFmtId="0" fontId="15" fillId="4" borderId="0" applyNumberFormat="0" applyBorder="0" applyAlignment="0" applyProtection="0"/>
    <xf numFmtId="0" fontId="21" fillId="8" borderId="7" applyNumberFormat="0" applyAlignment="0" applyProtection="0"/>
    <xf numFmtId="9" fontId="2"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4" fillId="3" borderId="0" applyNumberFormat="0" applyBorder="0" applyAlignment="0" applyProtection="0"/>
    <xf numFmtId="0" fontId="21" fillId="8" borderId="7" applyNumberFormat="0" applyAlignment="0" applyProtection="0"/>
    <xf numFmtId="0" fontId="16" fillId="5"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2" fillId="0" borderId="0" applyFont="0" applyFill="0" applyBorder="0" applyAlignment="0" applyProtection="0"/>
    <xf numFmtId="0" fontId="21" fillId="8" borderId="7" applyNumberFormat="0" applyAlignment="0" applyProtection="0"/>
    <xf numFmtId="41" fontId="2" fillId="0" borderId="0" applyFont="0" applyFill="0" applyBorder="0" applyAlignment="0" applyProtection="0"/>
    <xf numFmtId="0" fontId="18" fillId="7" borderId="5"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2" fillId="0" borderId="0" applyFont="0" applyFill="0" applyBorder="0" applyAlignment="0" applyProtection="0"/>
    <xf numFmtId="0" fontId="15" fillId="4"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2"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43" fillId="0" borderId="0" applyNumberForma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4" fillId="3" borderId="0" applyNumberFormat="0" applyBorder="0" applyAlignment="0" applyProtection="0"/>
    <xf numFmtId="42" fontId="2" fillId="0" borderId="0" applyFont="0" applyFill="0" applyBorder="0" applyAlignment="0" applyProtection="0"/>
    <xf numFmtId="0" fontId="20" fillId="0" borderId="6" applyNumberFormat="0" applyFill="0" applyAlignment="0" applyProtection="0"/>
    <xf numFmtId="37" fontId="28" fillId="0" borderId="0" applyFont="0" applyFill="0" applyBorder="0" applyAlignment="0" applyProtection="0"/>
    <xf numFmtId="6" fontId="28" fillId="0" borderId="0" applyFont="0" applyFill="0" applyBorder="0" applyAlignment="0" applyProtection="0"/>
    <xf numFmtId="0" fontId="23" fillId="0" borderId="0" applyNumberFormat="0" applyFill="0" applyBorder="0" applyAlignment="0" applyProtection="0"/>
    <xf numFmtId="3" fontId="42" fillId="0" borderId="0" applyNumberFormat="0" applyFill="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11" borderId="0" applyNumberFormat="0" applyBorder="0" applyAlignment="0" applyProtection="0"/>
    <xf numFmtId="0" fontId="2" fillId="9" borderId="8" applyNumberFormat="0" applyFont="0" applyAlignment="0" applyProtection="0"/>
    <xf numFmtId="0" fontId="15" fillId="4" borderId="0" applyNumberFormat="0" applyBorder="0" applyAlignment="0" applyProtection="0"/>
    <xf numFmtId="0" fontId="21" fillId="8" borderId="7" applyNumberFormat="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2" fillId="0" borderId="0" applyNumberForma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4" fillId="3" borderId="0" applyNumberFormat="0" applyBorder="0" applyAlignment="0" applyProtection="0"/>
    <xf numFmtId="0" fontId="16" fillId="5"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1" fontId="2" fillId="0" borderId="0" applyFont="0" applyFill="0" applyBorder="0" applyAlignment="0" applyProtection="0"/>
    <xf numFmtId="0" fontId="18" fillId="7" borderId="5"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41" fontId="2" fillId="0" borderId="0" applyFont="0" applyFill="0" applyBorder="0" applyAlignment="0" applyProtection="0"/>
    <xf numFmtId="0" fontId="21" fillId="8" borderId="7"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2" fillId="0" borderId="0" applyFont="0" applyFill="0" applyBorder="0" applyAlignment="0" applyProtection="0"/>
    <xf numFmtId="0" fontId="15" fillId="4"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2"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43" fillId="0" borderId="0" applyNumberFormat="0" applyFill="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3" fontId="42"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5" fillId="4" borderId="0" applyNumberFormat="0" applyBorder="0" applyAlignment="0" applyProtection="0"/>
    <xf numFmtId="0" fontId="21" fillId="8" borderId="7" applyNumberFormat="0" applyAlignment="0" applyProtection="0"/>
    <xf numFmtId="9" fontId="2"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4" fillId="3" borderId="0" applyNumberFormat="0" applyBorder="0" applyAlignment="0" applyProtection="0"/>
    <xf numFmtId="0" fontId="16" fillId="5"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2" fillId="0" borderId="0" applyFont="0" applyFill="0" applyBorder="0" applyAlignment="0" applyProtection="0"/>
    <xf numFmtId="0" fontId="21" fillId="8" borderId="7" applyNumberFormat="0" applyAlignment="0" applyProtection="0"/>
    <xf numFmtId="41" fontId="2" fillId="0" borderId="0" applyFont="0" applyFill="0" applyBorder="0" applyAlignment="0" applyProtection="0"/>
    <xf numFmtId="0" fontId="18" fillId="7" borderId="5"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2" fillId="0" borderId="0" applyFont="0" applyFill="0" applyBorder="0" applyAlignment="0" applyProtection="0"/>
    <xf numFmtId="0" fontId="15" fillId="4"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2"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37" fontId="28" fillId="0" borderId="0" applyFont="0" applyFill="0" applyBorder="0" applyAlignment="0" applyProtection="0"/>
    <xf numFmtId="6" fontId="28"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1" fontId="2" fillId="0" borderId="0" applyFont="0" applyFill="0" applyBorder="0" applyAlignment="0" applyProtection="0"/>
    <xf numFmtId="3" fontId="42" fillId="0" borderId="0" applyNumberFormat="0" applyFill="0" applyBorder="0" applyAlignment="0" applyProtection="0"/>
    <xf numFmtId="3" fontId="4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3" fontId="43" fillId="0" borderId="0" applyNumberFormat="0" applyFill="0" applyBorder="0" applyAlignment="0" applyProtection="0"/>
    <xf numFmtId="172" fontId="1" fillId="0" borderId="0" applyFont="0" applyFill="0" applyBorder="0" applyAlignment="0" applyProtection="0"/>
  </cellStyleXfs>
  <cellXfs count="248">
    <xf numFmtId="3" fontId="0" fillId="0" borderId="0" xfId="0"/>
    <xf numFmtId="3" fontId="0" fillId="0" borderId="0" xfId="0" applyAlignment="1" applyProtection="1">
      <alignment vertical="center"/>
    </xf>
    <xf numFmtId="3" fontId="6" fillId="0" borderId="0" xfId="0" applyFont="1" applyAlignment="1" applyProtection="1">
      <alignment vertical="center"/>
    </xf>
    <xf numFmtId="3" fontId="0" fillId="0" borderId="0" xfId="0" applyFill="1" applyBorder="1" applyAlignment="1" applyProtection="1">
      <alignment vertical="center"/>
    </xf>
    <xf numFmtId="0" fontId="10" fillId="0" borderId="2" xfId="4">
      <alignment vertical="center"/>
    </xf>
    <xf numFmtId="3" fontId="27" fillId="0" borderId="0" xfId="0" applyFont="1" applyAlignment="1">
      <alignment horizontal="left" vertical="top" wrapText="1"/>
    </xf>
    <xf numFmtId="3" fontId="0" fillId="0" borderId="0" xfId="0" applyAlignment="1">
      <alignment vertical="top"/>
    </xf>
    <xf numFmtId="0" fontId="11" fillId="0" borderId="3" xfId="5">
      <alignment vertical="center"/>
    </xf>
    <xf numFmtId="0" fontId="35" fillId="0" borderId="0" xfId="51">
      <alignment horizontal="right" vertical="center"/>
    </xf>
    <xf numFmtId="3" fontId="28" fillId="0" borderId="0" xfId="0" applyFont="1" applyFill="1" applyProtection="1"/>
    <xf numFmtId="3" fontId="26" fillId="35" borderId="14" xfId="0" applyFont="1" applyFill="1" applyBorder="1" applyAlignment="1" applyProtection="1">
      <alignment horizontal="center" vertical="center"/>
    </xf>
    <xf numFmtId="3" fontId="26" fillId="35" borderId="15" xfId="0" applyFont="1" applyFill="1" applyBorder="1" applyAlignment="1" applyProtection="1">
      <alignment horizontal="center" vertical="center"/>
    </xf>
    <xf numFmtId="3" fontId="26" fillId="35" borderId="16" xfId="0" applyFont="1" applyFill="1" applyBorder="1" applyAlignment="1" applyProtection="1">
      <alignment horizontal="center" vertical="center"/>
    </xf>
    <xf numFmtId="3" fontId="12" fillId="0" borderId="17" xfId="0" applyFont="1" applyFill="1" applyBorder="1" applyAlignment="1" applyProtection="1">
      <alignment horizontal="center" vertical="center" wrapText="1"/>
    </xf>
    <xf numFmtId="3" fontId="28" fillId="0" borderId="1" xfId="0" applyFont="1" applyFill="1" applyBorder="1" applyAlignment="1" applyProtection="1">
      <alignment horizontal="center" vertical="center" wrapText="1"/>
    </xf>
    <xf numFmtId="3" fontId="28" fillId="0" borderId="18" xfId="0" applyFont="1" applyFill="1" applyBorder="1" applyAlignment="1" applyProtection="1">
      <alignment horizontal="center" vertical="center" wrapText="1"/>
    </xf>
    <xf numFmtId="3" fontId="12" fillId="0" borderId="19" xfId="0" applyFont="1" applyFill="1" applyBorder="1" applyAlignment="1" applyProtection="1">
      <alignment horizontal="center" vertical="center" wrapText="1"/>
    </xf>
    <xf numFmtId="3" fontId="28" fillId="0" borderId="20" xfId="0" applyFont="1" applyFill="1" applyBorder="1" applyAlignment="1" applyProtection="1">
      <alignment horizontal="center" vertical="center" wrapText="1"/>
    </xf>
    <xf numFmtId="9" fontId="28" fillId="0" borderId="21" xfId="0" applyNumberFormat="1" applyFont="1" applyFill="1" applyBorder="1" applyAlignment="1" applyProtection="1">
      <alignment horizontal="center" vertical="center" wrapText="1"/>
    </xf>
    <xf numFmtId="3" fontId="26" fillId="35" borderId="16" xfId="0" applyFont="1" applyFill="1" applyBorder="1" applyAlignment="1" applyProtection="1">
      <alignment vertical="center"/>
    </xf>
    <xf numFmtId="3" fontId="28" fillId="0" borderId="17" xfId="0" applyFont="1" applyFill="1" applyBorder="1" applyAlignment="1" applyProtection="1">
      <alignment horizontal="center" vertical="center" wrapText="1"/>
    </xf>
    <xf numFmtId="3" fontId="28" fillId="0" borderId="18" xfId="0" applyFont="1" applyFill="1" applyBorder="1" applyAlignment="1" applyProtection="1">
      <alignment vertical="center" wrapText="1"/>
    </xf>
    <xf numFmtId="3" fontId="28" fillId="0" borderId="19" xfId="0" applyFont="1" applyFill="1" applyBorder="1" applyAlignment="1" applyProtection="1">
      <alignment horizontal="center" vertical="center" wrapText="1"/>
    </xf>
    <xf numFmtId="3" fontId="28" fillId="0" borderId="21" xfId="0" applyFont="1" applyFill="1" applyBorder="1" applyAlignment="1" applyProtection="1">
      <alignment vertical="center" wrapText="1"/>
    </xf>
    <xf numFmtId="3" fontId="28" fillId="0" borderId="0" xfId="0" applyFont="1" applyFill="1" applyAlignment="1" applyProtection="1">
      <alignment vertical="center"/>
    </xf>
    <xf numFmtId="3" fontId="31" fillId="0" borderId="0" xfId="0" applyFont="1" applyAlignment="1" applyProtection="1"/>
    <xf numFmtId="3" fontId="28" fillId="0" borderId="0" xfId="0" applyFont="1" applyAlignment="1" applyProtection="1"/>
    <xf numFmtId="3" fontId="28" fillId="0" borderId="0" xfId="0" applyFont="1" applyProtection="1"/>
    <xf numFmtId="3" fontId="12" fillId="35" borderId="14" xfId="0" applyFont="1" applyFill="1" applyBorder="1" applyAlignment="1" applyProtection="1">
      <alignment horizontal="center" vertical="center" wrapText="1"/>
    </xf>
    <xf numFmtId="3" fontId="12" fillId="35" borderId="16" xfId="0" applyFont="1" applyFill="1" applyBorder="1" applyAlignment="1" applyProtection="1">
      <alignment horizontal="center" vertical="center" wrapText="1"/>
    </xf>
    <xf numFmtId="3" fontId="28" fillId="0" borderId="17" xfId="0" applyFont="1" applyBorder="1" applyAlignment="1" applyProtection="1">
      <alignment horizontal="center" vertical="center" wrapText="1"/>
    </xf>
    <xf numFmtId="3" fontId="28" fillId="0" borderId="19" xfId="0" applyFont="1" applyBorder="1" applyAlignment="1" applyProtection="1">
      <alignment horizontal="center" vertical="center" wrapText="1"/>
    </xf>
    <xf numFmtId="3" fontId="32" fillId="0" borderId="0" xfId="0" applyFont="1" applyProtection="1"/>
    <xf numFmtId="3" fontId="28" fillId="0" borderId="0" xfId="0" applyFont="1" applyBorder="1" applyProtection="1"/>
    <xf numFmtId="3" fontId="28" fillId="0" borderId="18" xfId="0" applyFont="1" applyBorder="1" applyAlignment="1" applyProtection="1">
      <alignment horizontal="left" vertical="center" wrapText="1"/>
    </xf>
    <xf numFmtId="3" fontId="28" fillId="0" borderId="21" xfId="0" applyFont="1" applyBorder="1" applyAlignment="1" applyProtection="1">
      <alignment horizontal="left" vertical="center" wrapText="1"/>
    </xf>
    <xf numFmtId="3" fontId="0" fillId="0" borderId="0" xfId="0"/>
    <xf numFmtId="0" fontId="10" fillId="0" borderId="0" xfId="4" applyBorder="1">
      <alignment vertical="center"/>
    </xf>
    <xf numFmtId="3" fontId="0" fillId="0" borderId="0" xfId="0" applyBorder="1"/>
    <xf numFmtId="0" fontId="12" fillId="0" borderId="0" xfId="6" applyBorder="1">
      <alignment horizontal="left" vertical="center" indent="1"/>
    </xf>
    <xf numFmtId="3" fontId="0" fillId="0" borderId="0" xfId="0" applyNumberFormat="1" applyBorder="1" applyAlignment="1">
      <alignment horizontal="right" indent="1"/>
    </xf>
    <xf numFmtId="165" fontId="0" fillId="0" borderId="0" xfId="0" applyNumberFormat="1" applyBorder="1" applyAlignment="1">
      <alignment horizontal="right" indent="1"/>
    </xf>
    <xf numFmtId="0" fontId="0" fillId="0" borderId="0" xfId="53" applyFont="1"/>
    <xf numFmtId="0" fontId="12" fillId="0" borderId="0" xfId="6">
      <alignment horizontal="left" vertical="center" indent="1"/>
    </xf>
    <xf numFmtId="3" fontId="9" fillId="36" borderId="1" xfId="1" applyAlignment="1">
      <alignment horizontal="center" vertical="center"/>
      <protection locked="0"/>
    </xf>
    <xf numFmtId="0" fontId="12" fillId="0" borderId="0" xfId="6">
      <alignment horizontal="left" vertical="center" indent="1"/>
    </xf>
    <xf numFmtId="0" fontId="28" fillId="0" borderId="0" xfId="53"/>
    <xf numFmtId="3" fontId="8" fillId="0" borderId="0" xfId="20">
      <alignment horizontal="right" vertical="center"/>
    </xf>
    <xf numFmtId="0" fontId="25" fillId="0" borderId="0" xfId="50">
      <alignment horizontal="right" vertical="center"/>
    </xf>
    <xf numFmtId="0" fontId="25" fillId="0" borderId="0" xfId="49">
      <alignment horizontal="left" vertical="center"/>
    </xf>
    <xf numFmtId="0" fontId="11" fillId="0" borderId="3" xfId="5" applyAlignment="1">
      <alignment horizontal="center" vertical="center"/>
    </xf>
    <xf numFmtId="0" fontId="25" fillId="0" borderId="0" xfId="50">
      <alignment horizontal="right" vertical="center"/>
    </xf>
    <xf numFmtId="0" fontId="25" fillId="0" borderId="0" xfId="50" applyAlignment="1">
      <alignment horizontal="center" vertical="center"/>
    </xf>
    <xf numFmtId="167" fontId="8" fillId="0" borderId="0" xfId="20" applyNumberFormat="1" applyAlignment="1">
      <alignment horizontal="center" vertical="center"/>
    </xf>
    <xf numFmtId="0" fontId="10" fillId="0" borderId="2" xfId="4">
      <alignment vertical="center"/>
    </xf>
    <xf numFmtId="3" fontId="0" fillId="0" borderId="0" xfId="0"/>
    <xf numFmtId="167" fontId="9" fillId="36" borderId="1" xfId="1" applyNumberFormat="1" applyAlignment="1">
      <alignment horizontal="center" vertical="center"/>
      <protection locked="0"/>
    </xf>
    <xf numFmtId="3" fontId="0" fillId="0" borderId="0" xfId="0" applyAlignment="1" applyProtection="1">
      <alignment vertical="center"/>
    </xf>
    <xf numFmtId="0" fontId="11" fillId="0" borderId="3" xfId="5" applyAlignment="1">
      <alignment horizontal="left" vertical="center"/>
    </xf>
    <xf numFmtId="0" fontId="12" fillId="0" borderId="2" xfId="6" applyBorder="1">
      <alignment horizontal="left" vertical="center" indent="1"/>
    </xf>
    <xf numFmtId="167" fontId="8" fillId="0" borderId="2" xfId="20" applyNumberFormat="1" applyBorder="1" applyAlignment="1">
      <alignment horizontal="center" vertical="center"/>
    </xf>
    <xf numFmtId="167" fontId="8" fillId="0" borderId="0" xfId="20" applyNumberFormat="1">
      <alignment horizontal="right" vertical="center"/>
    </xf>
    <xf numFmtId="3" fontId="34" fillId="0" borderId="12" xfId="58" applyBorder="1">
      <alignment horizontal="left" vertical="center" indent="1"/>
    </xf>
    <xf numFmtId="3" fontId="34" fillId="0" borderId="12" xfId="58" applyBorder="1" applyAlignment="1">
      <alignment horizontal="right" vertical="center"/>
    </xf>
    <xf numFmtId="169" fontId="9" fillId="36" borderId="1" xfId="1" applyNumberFormat="1">
      <alignment horizontal="right" vertical="center"/>
      <protection locked="0"/>
    </xf>
    <xf numFmtId="168" fontId="9" fillId="36" borderId="1" xfId="1" applyNumberFormat="1">
      <alignment horizontal="right" vertical="center"/>
      <protection locked="0"/>
    </xf>
    <xf numFmtId="165" fontId="8" fillId="0" borderId="0" xfId="20" applyNumberFormat="1">
      <alignment horizontal="right" vertical="center"/>
    </xf>
    <xf numFmtId="3" fontId="0" fillId="35" borderId="0" xfId="0" applyFill="1" applyAlignment="1" applyProtection="1">
      <alignment vertical="center"/>
    </xf>
    <xf numFmtId="167" fontId="0" fillId="0" borderId="0" xfId="0" applyNumberFormat="1" applyAlignment="1" applyProtection="1">
      <alignment vertical="center"/>
    </xf>
    <xf numFmtId="0" fontId="25" fillId="0" borderId="13" xfId="49" applyBorder="1" applyAlignment="1">
      <alignment horizontal="center" vertical="center"/>
    </xf>
    <xf numFmtId="167" fontId="26" fillId="0" borderId="10" xfId="52" applyNumberFormat="1" applyFont="1" applyBorder="1" applyAlignment="1">
      <alignment horizontal="right" vertical="center" indent="1"/>
    </xf>
    <xf numFmtId="3" fontId="9" fillId="36" borderId="1" xfId="1" applyBorder="1" applyAlignment="1">
      <alignment horizontal="right" vertical="center" indent="1"/>
      <protection locked="0"/>
    </xf>
    <xf numFmtId="167" fontId="9" fillId="36" borderId="1" xfId="1" applyNumberFormat="1" applyBorder="1" applyAlignment="1">
      <alignment horizontal="right" vertical="center" indent="1"/>
      <protection locked="0"/>
    </xf>
    <xf numFmtId="167" fontId="8" fillId="35" borderId="0" xfId="20" applyNumberFormat="1" applyFill="1" applyAlignment="1">
      <alignment horizontal="right" vertical="center" indent="1"/>
    </xf>
    <xf numFmtId="3" fontId="9" fillId="36" borderId="1" xfId="1" applyAlignment="1">
      <alignment horizontal="right" vertical="center" indent="1"/>
      <protection locked="0"/>
    </xf>
    <xf numFmtId="167" fontId="9" fillId="36" borderId="1" xfId="1" applyNumberFormat="1" applyAlignment="1">
      <alignment horizontal="right" vertical="center" indent="1"/>
      <protection locked="0"/>
    </xf>
    <xf numFmtId="167" fontId="8" fillId="0" borderId="0" xfId="20" applyNumberFormat="1" applyAlignment="1">
      <alignment horizontal="right" vertical="center" indent="1"/>
    </xf>
    <xf numFmtId="3" fontId="31" fillId="0" borderId="10" xfId="0" applyFont="1" applyBorder="1" applyAlignment="1" applyProtection="1">
      <alignment horizontal="right" vertical="center" indent="1"/>
    </xf>
    <xf numFmtId="3" fontId="9" fillId="36" borderId="1" xfId="1" applyBorder="1" applyAlignment="1">
      <alignment horizontal="right" vertical="center" indent="2"/>
      <protection locked="0"/>
    </xf>
    <xf numFmtId="3" fontId="9" fillId="36" borderId="1" xfId="1" applyAlignment="1">
      <alignment horizontal="right" vertical="center" indent="2"/>
      <protection locked="0"/>
    </xf>
    <xf numFmtId="3" fontId="26" fillId="0" borderId="10" xfId="52" applyNumberFormat="1" applyFont="1" applyBorder="1" applyAlignment="1">
      <alignment horizontal="right" vertical="center" indent="2"/>
    </xf>
    <xf numFmtId="0" fontId="26" fillId="0" borderId="10" xfId="52" applyFont="1" applyBorder="1" applyAlignment="1">
      <alignment horizontal="right" vertical="center" indent="2"/>
    </xf>
    <xf numFmtId="3" fontId="8" fillId="35" borderId="0" xfId="20" applyFill="1" applyAlignment="1">
      <alignment horizontal="right" vertical="center"/>
    </xf>
    <xf numFmtId="3" fontId="8" fillId="0" borderId="0" xfId="20" applyAlignment="1">
      <alignment horizontal="right" vertical="center"/>
    </xf>
    <xf numFmtId="3" fontId="26" fillId="0" borderId="10" xfId="52" applyNumberFormat="1" applyFont="1" applyBorder="1" applyAlignment="1">
      <alignment horizontal="right" vertical="center"/>
    </xf>
    <xf numFmtId="0" fontId="0" fillId="0" borderId="0" xfId="53" applyFont="1" applyBorder="1" applyAlignment="1">
      <alignment vertical="center"/>
    </xf>
    <xf numFmtId="3" fontId="8" fillId="0" borderId="0" xfId="20" applyNumberFormat="1">
      <alignment horizontal="right" vertical="center"/>
    </xf>
    <xf numFmtId="0" fontId="12" fillId="0" borderId="0" xfId="6" applyAlignment="1">
      <alignment horizontal="left" vertical="center"/>
    </xf>
    <xf numFmtId="0" fontId="25" fillId="0" borderId="0" xfId="50" applyAlignment="1">
      <alignment horizontal="right" vertical="center"/>
    </xf>
    <xf numFmtId="0" fontId="27" fillId="0" borderId="0" xfId="54" applyAlignment="1">
      <alignment vertical="top" wrapText="1"/>
    </xf>
    <xf numFmtId="170" fontId="0" fillId="0" borderId="0" xfId="0" applyNumberFormat="1" applyAlignment="1" applyProtection="1">
      <alignment vertical="center"/>
    </xf>
    <xf numFmtId="0" fontId="12" fillId="0" borderId="0" xfId="6">
      <alignment horizontal="left" vertical="center" indent="1"/>
    </xf>
    <xf numFmtId="0" fontId="11" fillId="0" borderId="3" xfId="5" applyAlignment="1">
      <alignment horizontal="center" vertical="center" wrapText="1"/>
    </xf>
    <xf numFmtId="3" fontId="8" fillId="0" borderId="0" xfId="20" applyAlignment="1">
      <alignment horizontal="center" vertical="center"/>
    </xf>
    <xf numFmtId="3" fontId="0" fillId="0" borderId="0" xfId="0" applyAlignment="1">
      <alignment vertical="top"/>
    </xf>
    <xf numFmtId="0" fontId="11" fillId="0" borderId="3" xfId="5">
      <alignment vertical="center"/>
    </xf>
    <xf numFmtId="167" fontId="8" fillId="0" borderId="0" xfId="20" applyNumberFormat="1" applyAlignment="1">
      <alignment horizontal="center" vertical="center"/>
    </xf>
    <xf numFmtId="167" fontId="8" fillId="0" borderId="2" xfId="20" applyNumberFormat="1" applyBorder="1" applyAlignment="1">
      <alignment horizontal="center" vertical="center"/>
    </xf>
    <xf numFmtId="3" fontId="0" fillId="0" borderId="0" xfId="0"/>
    <xf numFmtId="3" fontId="0" fillId="0" borderId="12" xfId="0" applyBorder="1"/>
    <xf numFmtId="0" fontId="9" fillId="36" borderId="1" xfId="1" applyNumberFormat="1" applyAlignment="1">
      <alignment horizontal="center" vertical="center"/>
      <protection locked="0"/>
    </xf>
    <xf numFmtId="0" fontId="12" fillId="0" borderId="12" xfId="6" applyBorder="1">
      <alignment horizontal="left" vertical="center" indent="1"/>
    </xf>
    <xf numFmtId="0" fontId="12" fillId="0" borderId="0" xfId="6">
      <alignment horizontal="left" vertical="center" indent="1"/>
    </xf>
    <xf numFmtId="3" fontId="0" fillId="0" borderId="0" xfId="0"/>
    <xf numFmtId="167" fontId="9" fillId="36" borderId="1" xfId="1" applyNumberFormat="1">
      <alignment horizontal="right" vertical="center"/>
      <protection locked="0"/>
    </xf>
    <xf numFmtId="166" fontId="9" fillId="36" borderId="1" xfId="60" applyNumberFormat="1" applyFont="1" applyFill="1" applyBorder="1" applyAlignment="1" applyProtection="1">
      <alignment horizontal="right" vertical="center"/>
      <protection locked="0"/>
    </xf>
    <xf numFmtId="3" fontId="0" fillId="0" borderId="0" xfId="0"/>
    <xf numFmtId="3" fontId="0" fillId="0" borderId="0" xfId="0"/>
    <xf numFmtId="0" fontId="27" fillId="0" borderId="0" xfId="54" applyAlignment="1">
      <alignment horizontal="left" vertical="top" wrapText="1"/>
    </xf>
    <xf numFmtId="0" fontId="27" fillId="0" borderId="0" xfId="54">
      <alignment vertical="top" wrapText="1"/>
    </xf>
    <xf numFmtId="3" fontId="0" fillId="0" borderId="0" xfId="0"/>
    <xf numFmtId="0" fontId="11" fillId="0" borderId="0" xfId="5" applyBorder="1" applyAlignment="1">
      <alignment horizontal="center" vertical="center"/>
    </xf>
    <xf numFmtId="3" fontId="41" fillId="0" borderId="0" xfId="0" applyFont="1" applyAlignment="1" applyProtection="1">
      <alignment horizontal="left" vertical="center"/>
    </xf>
    <xf numFmtId="3" fontId="0" fillId="0" borderId="0" xfId="0" applyFill="1" applyBorder="1"/>
    <xf numFmtId="3" fontId="9" fillId="36" borderId="1" xfId="0" applyFont="1" applyFill="1" applyBorder="1" applyAlignment="1" applyProtection="1">
      <alignment horizontal="right" vertical="center"/>
    </xf>
    <xf numFmtId="3" fontId="9" fillId="36" borderId="1" xfId="1" applyProtection="1">
      <alignment horizontal="right" vertical="center"/>
    </xf>
    <xf numFmtId="3" fontId="8" fillId="0" borderId="0" xfId="20" applyFill="1" applyBorder="1">
      <alignment horizontal="right" vertical="center"/>
    </xf>
    <xf numFmtId="3" fontId="0" fillId="0" borderId="0" xfId="0" applyAlignment="1" applyProtection="1">
      <alignment vertical="center"/>
    </xf>
    <xf numFmtId="3" fontId="0" fillId="0" borderId="0" xfId="0" applyFill="1" applyBorder="1" applyAlignment="1" applyProtection="1">
      <alignment vertical="center"/>
    </xf>
    <xf numFmtId="0" fontId="10" fillId="0" borderId="2" xfId="4">
      <alignment vertical="center"/>
    </xf>
    <xf numFmtId="0" fontId="10" fillId="0" borderId="2" xfId="4" applyFill="1">
      <alignment vertical="center"/>
    </xf>
    <xf numFmtId="0" fontId="11" fillId="0" borderId="3" xfId="5">
      <alignment vertical="center"/>
    </xf>
    <xf numFmtId="0" fontId="11" fillId="0" borderId="3" xfId="5" applyFill="1">
      <alignment vertical="center"/>
    </xf>
    <xf numFmtId="0" fontId="25" fillId="0" borderId="0" xfId="49" applyFill="1" applyBorder="1">
      <alignment horizontal="left" vertical="center"/>
    </xf>
    <xf numFmtId="0" fontId="35" fillId="0" borderId="0" xfId="51">
      <alignment horizontal="right" vertical="center"/>
    </xf>
    <xf numFmtId="0" fontId="12" fillId="0" borderId="0" xfId="6">
      <alignment horizontal="left" vertical="center" indent="1"/>
    </xf>
    <xf numFmtId="0" fontId="0" fillId="0" borderId="0" xfId="53" applyFont="1"/>
    <xf numFmtId="0" fontId="10" fillId="0" borderId="2" xfId="4" applyAlignment="1">
      <alignment horizontal="center" vertical="center"/>
    </xf>
    <xf numFmtId="3" fontId="31" fillId="34" borderId="1" xfId="0" applyFont="1" applyFill="1" applyBorder="1" applyAlignment="1" applyProtection="1">
      <alignment horizontal="center" vertical="center"/>
    </xf>
    <xf numFmtId="3" fontId="31" fillId="34" borderId="1" xfId="0" applyFont="1" applyFill="1" applyBorder="1" applyAlignment="1" applyProtection="1">
      <alignment horizontal="center"/>
    </xf>
    <xf numFmtId="0" fontId="27" fillId="0" borderId="0" xfId="54" applyAlignment="1">
      <alignment horizontal="left" vertical="top" wrapText="1"/>
    </xf>
    <xf numFmtId="3" fontId="40" fillId="0" borderId="12" xfId="0" applyFont="1" applyBorder="1" applyAlignment="1">
      <alignment horizontal="right" vertical="top"/>
    </xf>
    <xf numFmtId="3" fontId="29" fillId="0" borderId="0" xfId="0" applyFont="1" applyAlignment="1">
      <alignment horizontal="center" vertical="top"/>
    </xf>
    <xf numFmtId="0" fontId="11" fillId="0" borderId="11" xfId="5" applyBorder="1" applyAlignment="1">
      <alignment horizontal="left" vertical="center"/>
    </xf>
    <xf numFmtId="0" fontId="11" fillId="0" borderId="11" xfId="5" applyBorder="1" applyAlignment="1">
      <alignment horizontal="center" vertical="center"/>
    </xf>
    <xf numFmtId="165" fontId="0" fillId="0" borderId="0" xfId="61" applyNumberFormat="1" applyFont="1" applyAlignment="1">
      <alignment horizontal="right" indent="1"/>
    </xf>
    <xf numFmtId="165" fontId="0" fillId="0" borderId="3" xfId="0" applyNumberFormat="1" applyBorder="1" applyAlignment="1">
      <alignment horizontal="right" indent="1"/>
    </xf>
    <xf numFmtId="165" fontId="26" fillId="0" borderId="10" xfId="61" applyNumberFormat="1" applyFont="1" applyBorder="1" applyAlignment="1">
      <alignment horizontal="right" indent="1"/>
    </xf>
    <xf numFmtId="0" fontId="12" fillId="0" borderId="0" xfId="6">
      <alignment horizontal="left" vertical="center" indent="1"/>
    </xf>
    <xf numFmtId="0" fontId="12" fillId="0" borderId="3" xfId="6" applyBorder="1">
      <alignment horizontal="left" vertical="center" indent="1"/>
    </xf>
    <xf numFmtId="3" fontId="0" fillId="0" borderId="0" xfId="0" applyNumberFormat="1" applyAlignment="1">
      <alignment horizontal="right" indent="1"/>
    </xf>
    <xf numFmtId="0" fontId="12" fillId="0" borderId="13" xfId="6" applyBorder="1">
      <alignment horizontal="left" vertical="center" indent="1"/>
    </xf>
    <xf numFmtId="0" fontId="26" fillId="0" borderId="10" xfId="52" applyAlignment="1">
      <alignment horizontal="left" vertical="center"/>
    </xf>
    <xf numFmtId="167" fontId="26" fillId="0" borderId="10" xfId="52" applyNumberFormat="1" applyAlignment="1">
      <alignment horizontal="right" vertical="center" indent="1"/>
    </xf>
    <xf numFmtId="0" fontId="26" fillId="0" borderId="10" xfId="52">
      <alignment horizontal="left" vertical="center" indent="1"/>
    </xf>
    <xf numFmtId="3" fontId="0" fillId="0" borderId="3" xfId="0" applyNumberFormat="1" applyBorder="1" applyAlignment="1">
      <alignment horizontal="right" indent="1"/>
    </xf>
    <xf numFmtId="3" fontId="0" fillId="0" borderId="13" xfId="0" applyBorder="1"/>
    <xf numFmtId="3" fontId="0" fillId="0" borderId="0" xfId="0"/>
    <xf numFmtId="3" fontId="0" fillId="0" borderId="3" xfId="0" applyBorder="1"/>
    <xf numFmtId="165" fontId="0" fillId="0" borderId="13" xfId="60" applyNumberFormat="1" applyFont="1" applyBorder="1" applyAlignment="1">
      <alignment horizontal="right" indent="1"/>
    </xf>
    <xf numFmtId="165" fontId="0" fillId="0" borderId="0" xfId="59" applyNumberFormat="1" applyFont="1" applyAlignment="1">
      <alignment horizontal="right" indent="1"/>
    </xf>
    <xf numFmtId="0" fontId="7" fillId="2" borderId="1" xfId="3">
      <alignment horizontal="left" vertical="center" indent="1"/>
    </xf>
    <xf numFmtId="0" fontId="27" fillId="0" borderId="0" xfId="54">
      <alignment vertical="top" wrapText="1"/>
    </xf>
    <xf numFmtId="3" fontId="0" fillId="0" borderId="12" xfId="0" applyBorder="1" applyAlignment="1">
      <alignment horizontal="center" vertical="top"/>
    </xf>
    <xf numFmtId="3" fontId="0" fillId="0" borderId="13" xfId="0" applyNumberFormat="1" applyBorder="1" applyAlignment="1">
      <alignment horizontal="right" indent="1"/>
    </xf>
    <xf numFmtId="0" fontId="7" fillId="2" borderId="1" xfId="3" applyProtection="1">
      <alignment horizontal="left" vertical="center" indent="1"/>
    </xf>
    <xf numFmtId="3" fontId="40" fillId="0" borderId="12" xfId="0" applyFont="1" applyBorder="1" applyAlignment="1" applyProtection="1">
      <alignment horizontal="right" vertical="top"/>
    </xf>
    <xf numFmtId="3" fontId="40" fillId="0" borderId="0" xfId="0" applyFont="1" applyFill="1" applyBorder="1" applyAlignment="1" applyProtection="1">
      <alignment horizontal="right" vertical="top"/>
    </xf>
    <xf numFmtId="0" fontId="0" fillId="0" borderId="12" xfId="53" applyFont="1" applyBorder="1" applyAlignment="1">
      <alignment horizontal="left" vertical="top" wrapText="1"/>
    </xf>
    <xf numFmtId="0" fontId="0" fillId="0" borderId="0" xfId="53" applyFont="1" applyAlignment="1">
      <alignment horizontal="left" vertical="top" wrapText="1"/>
    </xf>
    <xf numFmtId="0" fontId="26" fillId="0" borderId="23" xfId="52" applyFont="1" applyBorder="1" applyAlignment="1">
      <alignment vertical="center"/>
    </xf>
    <xf numFmtId="3" fontId="0" fillId="0" borderId="0" xfId="0" applyAlignment="1" applyProtection="1">
      <alignment horizontal="left" vertical="top" wrapText="1"/>
    </xf>
    <xf numFmtId="3" fontId="9" fillId="36" borderId="18" xfId="1" applyBorder="1" applyAlignment="1">
      <alignment vertical="center"/>
      <protection locked="0"/>
    </xf>
    <xf numFmtId="3" fontId="9" fillId="36" borderId="17" xfId="1" applyBorder="1" applyAlignment="1">
      <alignment vertical="center"/>
      <protection locked="0"/>
    </xf>
    <xf numFmtId="0" fontId="25" fillId="0" borderId="13" xfId="49" applyBorder="1" applyAlignment="1">
      <alignment vertical="center"/>
    </xf>
    <xf numFmtId="0" fontId="0" fillId="0" borderId="0" xfId="53" applyFont="1" applyBorder="1" applyAlignment="1">
      <alignment horizontal="left" vertical="top" wrapText="1"/>
    </xf>
    <xf numFmtId="3" fontId="9" fillId="36" borderId="18" xfId="1" applyBorder="1" applyAlignment="1">
      <alignment horizontal="center" vertical="center"/>
      <protection locked="0"/>
    </xf>
    <xf numFmtId="3" fontId="9" fillId="36" borderId="17" xfId="1" applyBorder="1" applyAlignment="1">
      <alignment horizontal="center" vertical="center"/>
      <protection locked="0"/>
    </xf>
    <xf numFmtId="0" fontId="7" fillId="2" borderId="22" xfId="3" applyBorder="1" applyProtection="1">
      <alignment horizontal="left" vertical="center" indent="1"/>
    </xf>
    <xf numFmtId="0" fontId="7" fillId="2" borderId="0" xfId="3" applyBorder="1" applyProtection="1">
      <alignment horizontal="left" vertical="center" indent="1"/>
    </xf>
    <xf numFmtId="0" fontId="11" fillId="0" borderId="12" xfId="5" applyBorder="1" applyAlignment="1">
      <alignment horizontal="center" vertical="center" wrapText="1"/>
    </xf>
    <xf numFmtId="0" fontId="11" fillId="0" borderId="0" xfId="5" applyBorder="1" applyAlignment="1">
      <alignment horizontal="center" vertical="center" wrapText="1"/>
    </xf>
    <xf numFmtId="0" fontId="11" fillId="0" borderId="12" xfId="5" applyBorder="1" applyAlignment="1">
      <alignment horizontal="center" wrapText="1"/>
    </xf>
    <xf numFmtId="0" fontId="11" fillId="0" borderId="0" xfId="5" applyBorder="1" applyAlignment="1">
      <alignment horizontal="center" wrapText="1"/>
    </xf>
    <xf numFmtId="0" fontId="11" fillId="0" borderId="12" xfId="5" applyBorder="1" applyAlignment="1">
      <alignment horizontal="center" vertical="center"/>
    </xf>
    <xf numFmtId="0" fontId="11" fillId="0" borderId="0" xfId="5" applyBorder="1" applyAlignment="1">
      <alignment horizontal="center" vertical="center"/>
    </xf>
    <xf numFmtId="0" fontId="7" fillId="2" borderId="18" xfId="3" applyBorder="1" applyProtection="1">
      <alignment horizontal="left" vertical="center" indent="1"/>
    </xf>
    <xf numFmtId="0" fontId="7" fillId="2" borderId="23" xfId="3" applyBorder="1" applyProtection="1">
      <alignment horizontal="left" vertical="center" indent="1"/>
    </xf>
    <xf numFmtId="0" fontId="44" fillId="2" borderId="0" xfId="3" applyFont="1" applyBorder="1" applyAlignment="1" applyProtection="1">
      <alignment vertical="center"/>
    </xf>
    <xf numFmtId="3" fontId="0" fillId="0" borderId="0" xfId="0" applyFont="1" applyAlignment="1" applyProtection="1">
      <alignment vertical="center"/>
    </xf>
    <xf numFmtId="3" fontId="45" fillId="0" borderId="12" xfId="0" quotePrefix="1" applyFont="1" applyBorder="1" applyAlignment="1">
      <alignment horizontal="right" vertical="top"/>
    </xf>
    <xf numFmtId="3" fontId="45" fillId="0" borderId="12" xfId="0" applyFont="1" applyBorder="1" applyAlignment="1">
      <alignment horizontal="right" vertical="top"/>
    </xf>
    <xf numFmtId="3" fontId="45" fillId="0" borderId="0" xfId="0" applyFont="1" applyBorder="1" applyAlignment="1">
      <alignment horizontal="right" vertical="center"/>
    </xf>
    <xf numFmtId="3" fontId="43" fillId="0" borderId="0" xfId="3148" applyAlignment="1" applyProtection="1">
      <alignment vertical="center"/>
    </xf>
    <xf numFmtId="172" fontId="8" fillId="0" borderId="0" xfId="3149" applyFont="1" applyAlignment="1">
      <alignment horizontal="right" vertical="center"/>
    </xf>
    <xf numFmtId="3" fontId="0" fillId="0" borderId="0" xfId="0" applyAlignment="1" applyProtection="1">
      <alignment horizontal="left" vertical="center"/>
    </xf>
    <xf numFmtId="3" fontId="46" fillId="0" borderId="0" xfId="0" applyFont="1" applyAlignment="1" applyProtection="1">
      <alignment vertical="center"/>
    </xf>
    <xf numFmtId="0" fontId="27" fillId="0" borderId="0" xfId="54" applyAlignment="1">
      <alignment horizontal="center" vertical="top" wrapText="1"/>
    </xf>
    <xf numFmtId="3" fontId="43" fillId="0" borderId="0" xfId="3148" applyAlignment="1" applyProtection="1">
      <alignment horizontal="left" vertical="center"/>
    </xf>
    <xf numFmtId="0" fontId="27" fillId="0" borderId="0" xfId="54" applyFont="1" applyAlignment="1">
      <alignment horizontal="left" vertical="top" wrapText="1"/>
    </xf>
    <xf numFmtId="0" fontId="47" fillId="0" borderId="0" xfId="54" applyFont="1">
      <alignment vertical="top" wrapText="1"/>
    </xf>
    <xf numFmtId="3" fontId="48" fillId="0" borderId="0" xfId="0" applyFont="1" applyAlignment="1" applyProtection="1">
      <alignment vertical="center"/>
    </xf>
    <xf numFmtId="0" fontId="43" fillId="0" borderId="0" xfId="3148" applyNumberFormat="1" applyAlignment="1">
      <alignment vertical="top" wrapText="1"/>
    </xf>
    <xf numFmtId="3" fontId="0" fillId="0" borderId="0" xfId="0" applyBorder="1" applyAlignment="1" applyProtection="1">
      <alignment vertical="center"/>
    </xf>
    <xf numFmtId="3" fontId="49" fillId="0" borderId="0" xfId="0" applyFont="1" applyAlignment="1">
      <alignment vertical="top" wrapText="1"/>
    </xf>
    <xf numFmtId="0" fontId="11" fillId="0" borderId="3" xfId="5" applyBorder="1" applyAlignment="1">
      <alignment horizontal="left" vertical="center"/>
    </xf>
    <xf numFmtId="0" fontId="11" fillId="0" borderId="3" xfId="5" applyBorder="1" applyAlignment="1">
      <alignment horizontal="center" vertical="center"/>
    </xf>
    <xf numFmtId="0" fontId="11" fillId="0" borderId="24" xfId="5" applyBorder="1" applyAlignment="1">
      <alignment horizontal="center" vertical="center"/>
    </xf>
    <xf numFmtId="3" fontId="43" fillId="0" borderId="0" xfId="3148" applyAlignment="1">
      <alignment vertical="top" wrapText="1"/>
    </xf>
    <xf numFmtId="0" fontId="43" fillId="0" borderId="0" xfId="3148" applyNumberFormat="1" applyAlignment="1">
      <alignment horizontal="left" vertical="top" wrapText="1"/>
    </xf>
    <xf numFmtId="0" fontId="25" fillId="0" borderId="25" xfId="49" applyBorder="1" applyAlignment="1">
      <alignment horizontal="center" vertical="center"/>
    </xf>
    <xf numFmtId="0" fontId="25" fillId="0" borderId="0" xfId="49" applyBorder="1" applyAlignment="1">
      <alignment horizontal="center" vertical="center"/>
    </xf>
    <xf numFmtId="3" fontId="9" fillId="36" borderId="1" xfId="1" applyAlignment="1">
      <alignment horizontal="left" vertical="center"/>
      <protection locked="0"/>
    </xf>
    <xf numFmtId="165" fontId="8" fillId="0" borderId="0" xfId="0" applyNumberFormat="1" applyFont="1" applyAlignment="1">
      <alignment horizontal="right" vertical="center" indent="2"/>
    </xf>
    <xf numFmtId="167" fontId="8" fillId="0" borderId="0" xfId="20" applyNumberFormat="1" applyAlignment="1">
      <alignment horizontal="right" vertical="center" indent="4"/>
    </xf>
    <xf numFmtId="3" fontId="9" fillId="36" borderId="1" xfId="1" applyBorder="1" applyAlignment="1">
      <alignment horizontal="left" vertical="center"/>
      <protection locked="0"/>
    </xf>
    <xf numFmtId="3" fontId="50" fillId="36" borderId="0" xfId="1" applyFont="1" applyBorder="1" applyAlignment="1">
      <alignment horizontal="left" vertical="center"/>
      <protection locked="0"/>
    </xf>
    <xf numFmtId="0" fontId="26" fillId="0" borderId="10" xfId="52" applyAlignment="1">
      <alignment horizontal="left" vertical="center" indent="1"/>
    </xf>
    <xf numFmtId="165" fontId="26" fillId="0" borderId="10" xfId="0" applyNumberFormat="1" applyFont="1" applyBorder="1" applyAlignment="1">
      <alignment horizontal="right" vertical="center" indent="2"/>
    </xf>
    <xf numFmtId="167" fontId="26" fillId="0" borderId="10" xfId="52" applyNumberFormat="1" applyAlignment="1">
      <alignment horizontal="right" vertical="center" indent="4"/>
    </xf>
    <xf numFmtId="0" fontId="26" fillId="0" borderId="17" xfId="52" applyBorder="1">
      <alignment horizontal="left" vertical="center" indent="1"/>
    </xf>
    <xf numFmtId="3" fontId="0" fillId="0" borderId="0" xfId="0" applyAlignment="1" applyProtection="1">
      <alignment horizontal="center" vertical="center"/>
    </xf>
    <xf numFmtId="3" fontId="0" fillId="0" borderId="0" xfId="0" applyAlignment="1" applyProtection="1">
      <alignment horizontal="left" vertical="center"/>
    </xf>
    <xf numFmtId="0" fontId="10" fillId="0" borderId="0" xfId="4" applyFill="1" applyBorder="1">
      <alignment vertical="center"/>
    </xf>
    <xf numFmtId="0" fontId="10" fillId="0" borderId="2" xfId="4" applyBorder="1">
      <alignment vertical="center"/>
    </xf>
    <xf numFmtId="0" fontId="27" fillId="0" borderId="12" xfId="54" applyBorder="1" applyAlignment="1">
      <alignment horizontal="left" vertical="top" wrapText="1"/>
    </xf>
    <xf numFmtId="0" fontId="27" fillId="0" borderId="0" xfId="54" applyBorder="1" applyAlignment="1">
      <alignment horizontal="left" vertical="top" wrapText="1"/>
    </xf>
    <xf numFmtId="0" fontId="27" fillId="0" borderId="0" xfId="54" applyBorder="1" applyAlignment="1">
      <alignment horizontal="left" vertical="top" wrapText="1"/>
    </xf>
    <xf numFmtId="0" fontId="27" fillId="0" borderId="0" xfId="54" applyBorder="1" applyAlignment="1">
      <alignment vertical="top" wrapText="1"/>
    </xf>
    <xf numFmtId="0" fontId="27" fillId="0" borderId="12" xfId="54" applyBorder="1" applyAlignment="1">
      <alignment vertical="top" wrapText="1"/>
    </xf>
    <xf numFmtId="0" fontId="27" fillId="0" borderId="0" xfId="54" applyBorder="1" applyAlignment="1">
      <alignment vertical="top" wrapText="1"/>
    </xf>
    <xf numFmtId="3" fontId="0" fillId="0" borderId="0" xfId="0" applyAlignment="1"/>
    <xf numFmtId="3" fontId="25" fillId="0" borderId="0" xfId="0" applyFont="1" applyFill="1" applyBorder="1" applyAlignment="1">
      <alignment horizontal="center" vertical="center"/>
    </xf>
    <xf numFmtId="3" fontId="0" fillId="0" borderId="0" xfId="0" applyFont="1" applyBorder="1" applyAlignment="1">
      <alignment horizontal="center" vertical="center"/>
    </xf>
    <xf numFmtId="4" fontId="0" fillId="0" borderId="0" xfId="0" applyNumberFormat="1" applyBorder="1" applyAlignment="1" applyProtection="1">
      <alignment horizontal="center" vertical="center"/>
    </xf>
    <xf numFmtId="3" fontId="51" fillId="0" borderId="0" xfId="0" applyFont="1"/>
    <xf numFmtId="3" fontId="46" fillId="0" borderId="0" xfId="0" applyFont="1"/>
    <xf numFmtId="3" fontId="49" fillId="0" borderId="0" xfId="0" applyFont="1" applyAlignment="1" applyProtection="1">
      <alignment vertical="center"/>
    </xf>
    <xf numFmtId="3" fontId="12" fillId="0" borderId="0" xfId="0" applyFont="1" applyBorder="1" applyAlignment="1">
      <alignment horizontal="center" vertical="center"/>
    </xf>
    <xf numFmtId="0" fontId="12" fillId="0" borderId="13" xfId="6" quotePrefix="1" applyBorder="1">
      <alignment horizontal="left" vertical="center" indent="1"/>
    </xf>
    <xf numFmtId="165" fontId="0" fillId="0" borderId="13" xfId="0" quotePrefix="1" applyNumberFormat="1" applyBorder="1" applyAlignment="1">
      <alignment horizontal="center"/>
    </xf>
    <xf numFmtId="165" fontId="0" fillId="0" borderId="13" xfId="0" applyNumberFormat="1" applyBorder="1" applyAlignment="1">
      <alignment horizontal="center"/>
    </xf>
    <xf numFmtId="164" fontId="0" fillId="0" borderId="13" xfId="0" quotePrefix="1" applyNumberFormat="1" applyBorder="1" applyAlignment="1">
      <alignment horizontal="center"/>
    </xf>
    <xf numFmtId="164" fontId="0" fillId="0" borderId="13" xfId="0" applyNumberFormat="1" applyBorder="1" applyAlignment="1">
      <alignment horizontal="center"/>
    </xf>
    <xf numFmtId="0" fontId="12" fillId="0" borderId="2" xfId="6" quotePrefix="1" applyBorder="1">
      <alignment horizontal="left" vertical="center" indent="1"/>
    </xf>
    <xf numFmtId="0" fontId="12" fillId="0" borderId="2" xfId="6" applyBorder="1">
      <alignment horizontal="left" vertical="center" indent="1"/>
    </xf>
    <xf numFmtId="3" fontId="0" fillId="0" borderId="2" xfId="0" applyNumberFormat="1" applyBorder="1" applyAlignment="1">
      <alignment horizontal="right" indent="1"/>
    </xf>
    <xf numFmtId="165" fontId="0" fillId="0" borderId="2" xfId="0" quotePrefix="1" applyNumberFormat="1" applyBorder="1" applyAlignment="1">
      <alignment horizontal="center"/>
    </xf>
    <xf numFmtId="165" fontId="0" fillId="0" borderId="2" xfId="0" applyNumberFormat="1" applyBorder="1" applyAlignment="1">
      <alignment horizontal="center"/>
    </xf>
    <xf numFmtId="164" fontId="0" fillId="0" borderId="2" xfId="0" quotePrefix="1" applyNumberFormat="1" applyBorder="1" applyAlignment="1">
      <alignment horizontal="center"/>
    </xf>
    <xf numFmtId="164" fontId="0" fillId="0" borderId="2" xfId="0" applyNumberFormat="1" applyBorder="1" applyAlignment="1">
      <alignment horizontal="center"/>
    </xf>
    <xf numFmtId="0" fontId="12" fillId="0" borderId="0" xfId="6" quotePrefix="1" applyBorder="1">
      <alignment horizontal="left" vertical="center" indent="1"/>
    </xf>
    <xf numFmtId="165" fontId="0" fillId="0" borderId="0" xfId="0" quotePrefix="1" applyNumberFormat="1" applyBorder="1" applyAlignment="1">
      <alignment horizontal="center"/>
    </xf>
    <xf numFmtId="165" fontId="0" fillId="0" borderId="0" xfId="0" applyNumberFormat="1" applyBorder="1" applyAlignment="1">
      <alignment horizontal="center"/>
    </xf>
    <xf numFmtId="164" fontId="0" fillId="0" borderId="0" xfId="0" quotePrefix="1" applyNumberFormat="1" applyBorder="1" applyAlignment="1">
      <alignment horizontal="center"/>
    </xf>
    <xf numFmtId="164" fontId="0" fillId="0" borderId="0" xfId="0" applyNumberFormat="1" applyBorder="1" applyAlignment="1">
      <alignment horizontal="center"/>
    </xf>
    <xf numFmtId="3" fontId="8" fillId="0" borderId="0" xfId="20" quotePrefix="1" applyAlignment="1">
      <alignment horizontal="center" vertical="center"/>
    </xf>
    <xf numFmtId="0" fontId="10" fillId="0" borderId="0" xfId="4" applyBorder="1" applyAlignment="1">
      <alignment horizontal="center" vertical="center"/>
    </xf>
  </cellXfs>
  <cellStyles count="3150">
    <cellStyle name="20% - Accent1" xfId="26" builtinId="30" hidden="1"/>
    <cellStyle name="20% - Accent1" xfId="78" builtinId="30" hidden="1"/>
    <cellStyle name="20% - Accent1" xfId="120" builtinId="30" hidden="1"/>
    <cellStyle name="20% - Accent1" xfId="166" builtinId="30" hidden="1"/>
    <cellStyle name="20% - Accent1" xfId="216" builtinId="30" hidden="1"/>
    <cellStyle name="20% - Accent1" xfId="255" builtinId="30" hidden="1"/>
    <cellStyle name="20% - Accent1" xfId="303" builtinId="30" hidden="1"/>
    <cellStyle name="20% - Accent1" xfId="338" builtinId="30" hidden="1"/>
    <cellStyle name="20% - Accent1" xfId="387" builtinId="30" hidden="1"/>
    <cellStyle name="20% - Accent1" xfId="427" builtinId="30" hidden="1"/>
    <cellStyle name="20% - Accent1" xfId="464" builtinId="30" hidden="1"/>
    <cellStyle name="20% - Accent1" xfId="504" builtinId="30" hidden="1"/>
    <cellStyle name="20% - Accent1" xfId="551" builtinId="30" hidden="1"/>
    <cellStyle name="20% - Accent1" xfId="599" builtinId="30" hidden="1"/>
    <cellStyle name="20% - Accent1" xfId="638" builtinId="30" hidden="1"/>
    <cellStyle name="20% - Accent1" xfId="685" builtinId="30" hidden="1"/>
    <cellStyle name="20% - Accent1" xfId="721" builtinId="30" hidden="1"/>
    <cellStyle name="20% - Accent1" xfId="770" builtinId="30" hidden="1"/>
    <cellStyle name="20% - Accent1" xfId="809" builtinId="30" hidden="1"/>
    <cellStyle name="20% - Accent1" xfId="844" builtinId="30" hidden="1"/>
    <cellStyle name="20% - Accent1" xfId="882" builtinId="30" hidden="1"/>
    <cellStyle name="20% - Accent1" xfId="905" builtinId="30" hidden="1"/>
    <cellStyle name="20% - Accent1" xfId="935" builtinId="30" hidden="1"/>
    <cellStyle name="20% - Accent1" xfId="975" builtinId="30" hidden="1"/>
    <cellStyle name="20% - Accent1" xfId="1021" builtinId="30" hidden="1"/>
    <cellStyle name="20% - Accent1" xfId="1057" builtinId="30" hidden="1"/>
    <cellStyle name="20% - Accent1" xfId="1106" builtinId="30" hidden="1"/>
    <cellStyle name="20% - Accent1" xfId="1147" builtinId="30" hidden="1"/>
    <cellStyle name="20% - Accent1" xfId="1183" builtinId="30" hidden="1"/>
    <cellStyle name="20% - Accent1" xfId="1223" builtinId="30" hidden="1"/>
    <cellStyle name="20% - Accent1" xfId="1103" builtinId="30" hidden="1"/>
    <cellStyle name="20% - Accent1" xfId="1264" builtinId="30" hidden="1"/>
    <cellStyle name="20% - Accent1" xfId="1301" builtinId="30" hidden="1"/>
    <cellStyle name="20% - Accent1" xfId="1344" builtinId="30" hidden="1"/>
    <cellStyle name="20% - Accent1" xfId="1376" builtinId="30" hidden="1"/>
    <cellStyle name="20% - Accent1" xfId="1421" builtinId="30" hidden="1"/>
    <cellStyle name="20% - Accent1" xfId="1457" builtinId="30" hidden="1"/>
    <cellStyle name="20% - Accent1" xfId="1490" builtinId="30" hidden="1"/>
    <cellStyle name="20% - Accent1" xfId="1526" builtinId="30" hidden="1"/>
    <cellStyle name="20% - Accent1" xfId="330" builtinId="30" hidden="1"/>
    <cellStyle name="20% - Accent1" xfId="1564" builtinId="30" hidden="1"/>
    <cellStyle name="20% - Accent1" xfId="1598" builtinId="30" hidden="1"/>
    <cellStyle name="20% - Accent1" xfId="1651" builtinId="30" hidden="1"/>
    <cellStyle name="20% - Accent1" xfId="1703" builtinId="30" hidden="1"/>
    <cellStyle name="20% - Accent1" xfId="1753" builtinId="30" hidden="1"/>
    <cellStyle name="20% - Accent1" xfId="1797" builtinId="30" hidden="1"/>
    <cellStyle name="20% - Accent1" xfId="1834" builtinId="30" hidden="1"/>
    <cellStyle name="20% - Accent1" xfId="1874" builtinId="30" hidden="1"/>
    <cellStyle name="20% - Accent1" xfId="1912" builtinId="30" hidden="1"/>
    <cellStyle name="20% - Accent1" xfId="1947" builtinId="30" hidden="1"/>
    <cellStyle name="20% - Accent1" xfId="2000" builtinId="30" hidden="1"/>
    <cellStyle name="20% - Accent1" xfId="2051" builtinId="30" hidden="1"/>
    <cellStyle name="20% - Accent1" xfId="2095" builtinId="30" hidden="1"/>
    <cellStyle name="20% - Accent1" xfId="2131" builtinId="30" hidden="1"/>
    <cellStyle name="20% - Accent1" xfId="2171" builtinId="30" hidden="1"/>
    <cellStyle name="20% - Accent1" xfId="2209" builtinId="30" hidden="1"/>
    <cellStyle name="20% - Accent1" xfId="1970" builtinId="30" hidden="1"/>
    <cellStyle name="20% - Accent1" xfId="2282" builtinId="30" hidden="1"/>
    <cellStyle name="20% - Accent1" xfId="2332" builtinId="30" hidden="1"/>
    <cellStyle name="20% - Accent1" xfId="2376" builtinId="30" hidden="1"/>
    <cellStyle name="20% - Accent1" xfId="2413" builtinId="30" hidden="1"/>
    <cellStyle name="20% - Accent1" xfId="2453" builtinId="30" hidden="1"/>
    <cellStyle name="20% - Accent1" xfId="2491" builtinId="30" hidden="1"/>
    <cellStyle name="20% - Accent1" xfId="2516" builtinId="30" hidden="1"/>
    <cellStyle name="20% - Accent1" xfId="2566" builtinId="30" hidden="1"/>
    <cellStyle name="20% - Accent1" xfId="2615" builtinId="30" hidden="1"/>
    <cellStyle name="20% - Accent1" xfId="2657" builtinId="30" hidden="1"/>
    <cellStyle name="20% - Accent1" xfId="2693" builtinId="30" hidden="1"/>
    <cellStyle name="20% - Accent1" xfId="2733" builtinId="30" hidden="1"/>
    <cellStyle name="20% - Accent1" xfId="2771" builtinId="30" hidden="1"/>
    <cellStyle name="20% - Accent1" xfId="2589" builtinId="30" hidden="1"/>
    <cellStyle name="20% - Accent1" xfId="2830" builtinId="30" hidden="1"/>
    <cellStyle name="20% - Accent1" xfId="2878" builtinId="30" hidden="1"/>
    <cellStyle name="20% - Accent1" xfId="2921" builtinId="30" hidden="1"/>
    <cellStyle name="20% - Accent1" xfId="2958" builtinId="30" hidden="1"/>
    <cellStyle name="20% - Accent1" xfId="2998" builtinId="30" hidden="1"/>
    <cellStyle name="20% - Accent1" xfId="3036" builtinId="30" hidden="1"/>
    <cellStyle name="20% - Accent1" xfId="3079" builtinId="30" hidden="1"/>
    <cellStyle name="20% - Accent1" xfId="3125" builtinId="30" hidden="1"/>
    <cellStyle name="20% - Accent2" xfId="30" builtinId="34" hidden="1"/>
    <cellStyle name="20% - Accent2" xfId="82" builtinId="34" hidden="1"/>
    <cellStyle name="20% - Accent2" xfId="124" builtinId="34" hidden="1"/>
    <cellStyle name="20% - Accent2" xfId="170" builtinId="34" hidden="1"/>
    <cellStyle name="20% - Accent2" xfId="220" builtinId="34" hidden="1"/>
    <cellStyle name="20% - Accent2" xfId="259" builtinId="34" hidden="1"/>
    <cellStyle name="20% - Accent2" xfId="307" builtinId="34" hidden="1"/>
    <cellStyle name="20% - Accent2" xfId="342" builtinId="34" hidden="1"/>
    <cellStyle name="20% - Accent2" xfId="391" builtinId="34" hidden="1"/>
    <cellStyle name="20% - Accent2" xfId="431" builtinId="34" hidden="1"/>
    <cellStyle name="20% - Accent2" xfId="468" builtinId="34" hidden="1"/>
    <cellStyle name="20% - Accent2" xfId="508" builtinId="34" hidden="1"/>
    <cellStyle name="20% - Accent2" xfId="555" builtinId="34" hidden="1"/>
    <cellStyle name="20% - Accent2" xfId="603" builtinId="34" hidden="1"/>
    <cellStyle name="20% - Accent2" xfId="642" builtinId="34" hidden="1"/>
    <cellStyle name="20% - Accent2" xfId="689" builtinId="34" hidden="1"/>
    <cellStyle name="20% - Accent2" xfId="725" builtinId="34" hidden="1"/>
    <cellStyle name="20% - Accent2" xfId="774" builtinId="34" hidden="1"/>
    <cellStyle name="20% - Accent2" xfId="813" builtinId="34" hidden="1"/>
    <cellStyle name="20% - Accent2" xfId="848" builtinId="34" hidden="1"/>
    <cellStyle name="20% - Accent2" xfId="886" builtinId="34" hidden="1"/>
    <cellStyle name="20% - Accent2" xfId="837" builtinId="34" hidden="1"/>
    <cellStyle name="20% - Accent2" xfId="939" builtinId="34" hidden="1"/>
    <cellStyle name="20% - Accent2" xfId="979" builtinId="34" hidden="1"/>
    <cellStyle name="20% - Accent2" xfId="1025" builtinId="34" hidden="1"/>
    <cellStyle name="20% - Accent2" xfId="1061" builtinId="34" hidden="1"/>
    <cellStyle name="20% - Accent2" xfId="1110" builtinId="34" hidden="1"/>
    <cellStyle name="20% - Accent2" xfId="1151" builtinId="34" hidden="1"/>
    <cellStyle name="20% - Accent2" xfId="1187" builtinId="34" hidden="1"/>
    <cellStyle name="20% - Accent2" xfId="1227" builtinId="34" hidden="1"/>
    <cellStyle name="20% - Accent2" xfId="1018" builtinId="34" hidden="1"/>
    <cellStyle name="20% - Accent2" xfId="1268" builtinId="34" hidden="1"/>
    <cellStyle name="20% - Accent2" xfId="1305" builtinId="34" hidden="1"/>
    <cellStyle name="20% - Accent2" xfId="1348" builtinId="34" hidden="1"/>
    <cellStyle name="20% - Accent2" xfId="1380" builtinId="34" hidden="1"/>
    <cellStyle name="20% - Accent2" xfId="1425" builtinId="34" hidden="1"/>
    <cellStyle name="20% - Accent2" xfId="1461" builtinId="34" hidden="1"/>
    <cellStyle name="20% - Accent2" xfId="1494" builtinId="34" hidden="1"/>
    <cellStyle name="20% - Accent2" xfId="1530" builtinId="34" hidden="1"/>
    <cellStyle name="20% - Accent2" xfId="191" builtinId="34" hidden="1"/>
    <cellStyle name="20% - Accent2" xfId="1568" builtinId="34" hidden="1"/>
    <cellStyle name="20% - Accent2" xfId="1602" builtinId="34" hidden="1"/>
    <cellStyle name="20% - Accent2" xfId="1655" builtinId="34" hidden="1"/>
    <cellStyle name="20% - Accent2" xfId="1707" builtinId="34" hidden="1"/>
    <cellStyle name="20% - Accent2" xfId="1757" builtinId="34" hidden="1"/>
    <cellStyle name="20% - Accent2" xfId="1801" builtinId="34" hidden="1"/>
    <cellStyle name="20% - Accent2" xfId="1838" builtinId="34" hidden="1"/>
    <cellStyle name="20% - Accent2" xfId="1878" builtinId="34" hidden="1"/>
    <cellStyle name="20% - Accent2" xfId="1916" builtinId="34" hidden="1"/>
    <cellStyle name="20% - Accent2" xfId="1951" builtinId="34" hidden="1"/>
    <cellStyle name="20% - Accent2" xfId="2004" builtinId="34" hidden="1"/>
    <cellStyle name="20% - Accent2" xfId="2055" builtinId="34" hidden="1"/>
    <cellStyle name="20% - Accent2" xfId="2099" builtinId="34" hidden="1"/>
    <cellStyle name="20% - Accent2" xfId="2135" builtinId="34" hidden="1"/>
    <cellStyle name="20% - Accent2" xfId="2175" builtinId="34" hidden="1"/>
    <cellStyle name="20% - Accent2" xfId="2213" builtinId="34" hidden="1"/>
    <cellStyle name="20% - Accent2" xfId="1941" builtinId="34" hidden="1"/>
    <cellStyle name="20% - Accent2" xfId="2286" builtinId="34" hidden="1"/>
    <cellStyle name="20% - Accent2" xfId="2336" builtinId="34" hidden="1"/>
    <cellStyle name="20% - Accent2" xfId="2380" builtinId="34" hidden="1"/>
    <cellStyle name="20% - Accent2" xfId="2417" builtinId="34" hidden="1"/>
    <cellStyle name="20% - Accent2" xfId="2457" builtinId="34" hidden="1"/>
    <cellStyle name="20% - Accent2" xfId="2495" builtinId="34" hidden="1"/>
    <cellStyle name="20% - Accent2" xfId="2520" builtinId="34" hidden="1"/>
    <cellStyle name="20% - Accent2" xfId="2570" builtinId="34" hidden="1"/>
    <cellStyle name="20% - Accent2" xfId="2619" builtinId="34" hidden="1"/>
    <cellStyle name="20% - Accent2" xfId="2661" builtinId="34" hidden="1"/>
    <cellStyle name="20% - Accent2" xfId="2697" builtinId="34" hidden="1"/>
    <cellStyle name="20% - Accent2" xfId="2737" builtinId="34" hidden="1"/>
    <cellStyle name="20% - Accent2" xfId="2775" builtinId="34" hidden="1"/>
    <cellStyle name="20% - Accent2" xfId="2262" builtinId="34" hidden="1"/>
    <cellStyle name="20% - Accent2" xfId="2834" builtinId="34" hidden="1"/>
    <cellStyle name="20% - Accent2" xfId="2882" builtinId="34" hidden="1"/>
    <cellStyle name="20% - Accent2" xfId="2925" builtinId="34" hidden="1"/>
    <cellStyle name="20% - Accent2" xfId="2962" builtinId="34" hidden="1"/>
    <cellStyle name="20% - Accent2" xfId="3002" builtinId="34" hidden="1"/>
    <cellStyle name="20% - Accent2" xfId="3040" builtinId="34" hidden="1"/>
    <cellStyle name="20% - Accent2" xfId="3083" builtinId="34" hidden="1"/>
    <cellStyle name="20% - Accent2" xfId="3129" builtinId="34" hidden="1"/>
    <cellStyle name="20% - Accent3" xfId="34" builtinId="38" hidden="1"/>
    <cellStyle name="20% - Accent3" xfId="86" builtinId="38" hidden="1"/>
    <cellStyle name="20% - Accent3" xfId="128" builtinId="38" hidden="1"/>
    <cellStyle name="20% - Accent3" xfId="174" builtinId="38" hidden="1"/>
    <cellStyle name="20% - Accent3" xfId="224" builtinId="38" hidden="1"/>
    <cellStyle name="20% - Accent3" xfId="263" builtinId="38" hidden="1"/>
    <cellStyle name="20% - Accent3" xfId="311" builtinId="38" hidden="1"/>
    <cellStyle name="20% - Accent3" xfId="346" builtinId="38" hidden="1"/>
    <cellStyle name="20% - Accent3" xfId="395" builtinId="38" hidden="1"/>
    <cellStyle name="20% - Accent3" xfId="435" builtinId="38" hidden="1"/>
    <cellStyle name="20% - Accent3" xfId="472" builtinId="38" hidden="1"/>
    <cellStyle name="20% - Accent3" xfId="512" builtinId="38" hidden="1"/>
    <cellStyle name="20% - Accent3" xfId="559" builtinId="38" hidden="1"/>
    <cellStyle name="20% - Accent3" xfId="607" builtinId="38" hidden="1"/>
    <cellStyle name="20% - Accent3" xfId="646" builtinId="38" hidden="1"/>
    <cellStyle name="20% - Accent3" xfId="693" builtinId="38" hidden="1"/>
    <cellStyle name="20% - Accent3" xfId="729" builtinId="38" hidden="1"/>
    <cellStyle name="20% - Accent3" xfId="778" builtinId="38" hidden="1"/>
    <cellStyle name="20% - Accent3" xfId="817" builtinId="38" hidden="1"/>
    <cellStyle name="20% - Accent3" xfId="852" builtinId="38" hidden="1"/>
    <cellStyle name="20% - Accent3" xfId="890" builtinId="38" hidden="1"/>
    <cellStyle name="20% - Accent3" xfId="575" builtinId="38" hidden="1"/>
    <cellStyle name="20% - Accent3" xfId="943" builtinId="38" hidden="1"/>
    <cellStyle name="20% - Accent3" xfId="983" builtinId="38" hidden="1"/>
    <cellStyle name="20% - Accent3" xfId="1029" builtinId="38" hidden="1"/>
    <cellStyle name="20% - Accent3" xfId="1065" builtinId="38" hidden="1"/>
    <cellStyle name="20% - Accent3" xfId="1114" builtinId="38" hidden="1"/>
    <cellStyle name="20% - Accent3" xfId="1155" builtinId="38" hidden="1"/>
    <cellStyle name="20% - Accent3" xfId="1191" builtinId="38" hidden="1"/>
    <cellStyle name="20% - Accent3" xfId="1231" builtinId="38" hidden="1"/>
    <cellStyle name="20% - Accent3" xfId="1054" builtinId="38" hidden="1"/>
    <cellStyle name="20% - Accent3" xfId="1272" builtinId="38" hidden="1"/>
    <cellStyle name="20% - Accent3" xfId="1309" builtinId="38" hidden="1"/>
    <cellStyle name="20% - Accent3" xfId="1352" builtinId="38" hidden="1"/>
    <cellStyle name="20% - Accent3" xfId="1384" builtinId="38" hidden="1"/>
    <cellStyle name="20% - Accent3" xfId="1429" builtinId="38" hidden="1"/>
    <cellStyle name="20% - Accent3" xfId="1465" builtinId="38" hidden="1"/>
    <cellStyle name="20% - Accent3" xfId="1498" builtinId="38" hidden="1"/>
    <cellStyle name="20% - Accent3" xfId="1534" builtinId="38" hidden="1"/>
    <cellStyle name="20% - Accent3" xfId="384" builtinId="38" hidden="1"/>
    <cellStyle name="20% - Accent3" xfId="1572" builtinId="38" hidden="1"/>
    <cellStyle name="20% - Accent3" xfId="1606" builtinId="38" hidden="1"/>
    <cellStyle name="20% - Accent3" xfId="1659" builtinId="38" hidden="1"/>
    <cellStyle name="20% - Accent3" xfId="1711" builtinId="38" hidden="1"/>
    <cellStyle name="20% - Accent3" xfId="1761" builtinId="38" hidden="1"/>
    <cellStyle name="20% - Accent3" xfId="1805" builtinId="38" hidden="1"/>
    <cellStyle name="20% - Accent3" xfId="1842" builtinId="38" hidden="1"/>
    <cellStyle name="20% - Accent3" xfId="1882" builtinId="38" hidden="1"/>
    <cellStyle name="20% - Accent3" xfId="1920" builtinId="38" hidden="1"/>
    <cellStyle name="20% - Accent3" xfId="1955" builtinId="38" hidden="1"/>
    <cellStyle name="20% - Accent3" xfId="2008" builtinId="38" hidden="1"/>
    <cellStyle name="20% - Accent3" xfId="2059" builtinId="38" hidden="1"/>
    <cellStyle name="20% - Accent3" xfId="2103" builtinId="38" hidden="1"/>
    <cellStyle name="20% - Accent3" xfId="2139" builtinId="38" hidden="1"/>
    <cellStyle name="20% - Accent3" xfId="2179" builtinId="38" hidden="1"/>
    <cellStyle name="20% - Accent3" xfId="2217" builtinId="38" hidden="1"/>
    <cellStyle name="20% - Accent3" xfId="2237" builtinId="38" hidden="1"/>
    <cellStyle name="20% - Accent3" xfId="2290" builtinId="38" hidden="1"/>
    <cellStyle name="20% - Accent3" xfId="2340" builtinId="38" hidden="1"/>
    <cellStyle name="20% - Accent3" xfId="2384" builtinId="38" hidden="1"/>
    <cellStyle name="20% - Accent3" xfId="2421" builtinId="38" hidden="1"/>
    <cellStyle name="20% - Accent3" xfId="2461" builtinId="38" hidden="1"/>
    <cellStyle name="20% - Accent3" xfId="2499" builtinId="38" hidden="1"/>
    <cellStyle name="20% - Accent3" xfId="2524" builtinId="38" hidden="1"/>
    <cellStyle name="20% - Accent3" xfId="2574" builtinId="38" hidden="1"/>
    <cellStyle name="20% - Accent3" xfId="2623" builtinId="38" hidden="1"/>
    <cellStyle name="20% - Accent3" xfId="2665" builtinId="38" hidden="1"/>
    <cellStyle name="20% - Accent3" xfId="2701" builtinId="38" hidden="1"/>
    <cellStyle name="20% - Accent3" xfId="2741" builtinId="38" hidden="1"/>
    <cellStyle name="20% - Accent3" xfId="2779" builtinId="38" hidden="1"/>
    <cellStyle name="20% - Accent3" xfId="2798" builtinId="38" hidden="1"/>
    <cellStyle name="20% - Accent3" xfId="2838" builtinId="38" hidden="1"/>
    <cellStyle name="20% - Accent3" xfId="2886" builtinId="38" hidden="1"/>
    <cellStyle name="20% - Accent3" xfId="2929" builtinId="38" hidden="1"/>
    <cellStyle name="20% - Accent3" xfId="2966" builtinId="38" hidden="1"/>
    <cellStyle name="20% - Accent3" xfId="3006" builtinId="38" hidden="1"/>
    <cellStyle name="20% - Accent3" xfId="3044" builtinId="38" hidden="1"/>
    <cellStyle name="20% - Accent3" xfId="3087" builtinId="38" hidden="1"/>
    <cellStyle name="20% - Accent3" xfId="3133" builtinId="38" hidden="1"/>
    <cellStyle name="20% - Accent4" xfId="38" builtinId="42" hidden="1"/>
    <cellStyle name="20% - Accent4" xfId="90" builtinId="42" hidden="1"/>
    <cellStyle name="20% - Accent4" xfId="132" builtinId="42" hidden="1"/>
    <cellStyle name="20% - Accent4" xfId="178" builtinId="42" hidden="1"/>
    <cellStyle name="20% - Accent4" xfId="228" builtinId="42" hidden="1"/>
    <cellStyle name="20% - Accent4" xfId="267" builtinId="42" hidden="1"/>
    <cellStyle name="20% - Accent4" xfId="315" builtinId="42" hidden="1"/>
    <cellStyle name="20% - Accent4" xfId="350" builtinId="42" hidden="1"/>
    <cellStyle name="20% - Accent4" xfId="399" builtinId="42" hidden="1"/>
    <cellStyle name="20% - Accent4" xfId="439" builtinId="42" hidden="1"/>
    <cellStyle name="20% - Accent4" xfId="476" builtinId="42" hidden="1"/>
    <cellStyle name="20% - Accent4" xfId="516" builtinId="42" hidden="1"/>
    <cellStyle name="20% - Accent4" xfId="563" builtinId="42" hidden="1"/>
    <cellStyle name="20% - Accent4" xfId="611" builtinId="42" hidden="1"/>
    <cellStyle name="20% - Accent4" xfId="650" builtinId="42" hidden="1"/>
    <cellStyle name="20% - Accent4" xfId="697" builtinId="42" hidden="1"/>
    <cellStyle name="20% - Accent4" xfId="733" builtinId="42" hidden="1"/>
    <cellStyle name="20% - Accent4" xfId="782" builtinId="42" hidden="1"/>
    <cellStyle name="20% - Accent4" xfId="821" builtinId="42" hidden="1"/>
    <cellStyle name="20% - Accent4" xfId="856" builtinId="42" hidden="1"/>
    <cellStyle name="20% - Accent4" xfId="894" builtinId="42" hidden="1"/>
    <cellStyle name="20% - Accent4" xfId="536" builtinId="42" hidden="1"/>
    <cellStyle name="20% - Accent4" xfId="947" builtinId="42" hidden="1"/>
    <cellStyle name="20% - Accent4" xfId="987" builtinId="42" hidden="1"/>
    <cellStyle name="20% - Accent4" xfId="1033" builtinId="42" hidden="1"/>
    <cellStyle name="20% - Accent4" xfId="1069" builtinId="42" hidden="1"/>
    <cellStyle name="20% - Accent4" xfId="1118" builtinId="42" hidden="1"/>
    <cellStyle name="20% - Accent4" xfId="1159" builtinId="42" hidden="1"/>
    <cellStyle name="20% - Accent4" xfId="1195" builtinId="42" hidden="1"/>
    <cellStyle name="20% - Accent4" xfId="1235" builtinId="42" hidden="1"/>
    <cellStyle name="20% - Accent4" xfId="972" builtinId="42" hidden="1"/>
    <cellStyle name="20% - Accent4" xfId="1276" builtinId="42" hidden="1"/>
    <cellStyle name="20% - Accent4" xfId="1313" builtinId="42" hidden="1"/>
    <cellStyle name="20% - Accent4" xfId="1356" builtinId="42" hidden="1"/>
    <cellStyle name="20% - Accent4" xfId="1388" builtinId="42" hidden="1"/>
    <cellStyle name="20% - Accent4" xfId="1433" builtinId="42" hidden="1"/>
    <cellStyle name="20% - Accent4" xfId="1469" builtinId="42" hidden="1"/>
    <cellStyle name="20% - Accent4" xfId="1502" builtinId="42" hidden="1"/>
    <cellStyle name="20% - Accent4" xfId="1538" builtinId="42" hidden="1"/>
    <cellStyle name="20% - Accent4" xfId="461" builtinId="42" hidden="1"/>
    <cellStyle name="20% - Accent4" xfId="1576" builtinId="42" hidden="1"/>
    <cellStyle name="20% - Accent4" xfId="1610" builtinId="42" hidden="1"/>
    <cellStyle name="20% - Accent4" xfId="1663" builtinId="42" hidden="1"/>
    <cellStyle name="20% - Accent4" xfId="1715" builtinId="42" hidden="1"/>
    <cellStyle name="20% - Accent4" xfId="1765" builtinId="42" hidden="1"/>
    <cellStyle name="20% - Accent4" xfId="1809" builtinId="42" hidden="1"/>
    <cellStyle name="20% - Accent4" xfId="1846" builtinId="42" hidden="1"/>
    <cellStyle name="20% - Accent4" xfId="1886" builtinId="42" hidden="1"/>
    <cellStyle name="20% - Accent4" xfId="1924" builtinId="42" hidden="1"/>
    <cellStyle name="20% - Accent4" xfId="1959" builtinId="42" hidden="1"/>
    <cellStyle name="20% - Accent4" xfId="2012" builtinId="42" hidden="1"/>
    <cellStyle name="20% - Accent4" xfId="2063" builtinId="42" hidden="1"/>
    <cellStyle name="20% - Accent4" xfId="2107" builtinId="42" hidden="1"/>
    <cellStyle name="20% - Accent4" xfId="2143" builtinId="42" hidden="1"/>
    <cellStyle name="20% - Accent4" xfId="2183" builtinId="42" hidden="1"/>
    <cellStyle name="20% - Accent4" xfId="2221" builtinId="42" hidden="1"/>
    <cellStyle name="20% - Accent4" xfId="2241" builtinId="42" hidden="1"/>
    <cellStyle name="20% - Accent4" xfId="2294" builtinId="42" hidden="1"/>
    <cellStyle name="20% - Accent4" xfId="2344" builtinId="42" hidden="1"/>
    <cellStyle name="20% - Accent4" xfId="2388" builtinId="42" hidden="1"/>
    <cellStyle name="20% - Accent4" xfId="2425" builtinId="42" hidden="1"/>
    <cellStyle name="20% - Accent4" xfId="2465" builtinId="42" hidden="1"/>
    <cellStyle name="20% - Accent4" xfId="2503" builtinId="42" hidden="1"/>
    <cellStyle name="20% - Accent4" xfId="2528" builtinId="42" hidden="1"/>
    <cellStyle name="20% - Accent4" xfId="2578" builtinId="42" hidden="1"/>
    <cellStyle name="20% - Accent4" xfId="2627" builtinId="42" hidden="1"/>
    <cellStyle name="20% - Accent4" xfId="2669" builtinId="42" hidden="1"/>
    <cellStyle name="20% - Accent4" xfId="2705" builtinId="42" hidden="1"/>
    <cellStyle name="20% - Accent4" xfId="2745" builtinId="42" hidden="1"/>
    <cellStyle name="20% - Accent4" xfId="2783" builtinId="42" hidden="1"/>
    <cellStyle name="20% - Accent4" xfId="2802" builtinId="42" hidden="1"/>
    <cellStyle name="20% - Accent4" xfId="2842" builtinId="42" hidden="1"/>
    <cellStyle name="20% - Accent4" xfId="2890" builtinId="42" hidden="1"/>
    <cellStyle name="20% - Accent4" xfId="2933" builtinId="42" hidden="1"/>
    <cellStyle name="20% - Accent4" xfId="2970" builtinId="42" hidden="1"/>
    <cellStyle name="20% - Accent4" xfId="3010" builtinId="42" hidden="1"/>
    <cellStyle name="20% - Accent4" xfId="3048" builtinId="42" hidden="1"/>
    <cellStyle name="20% - Accent4" xfId="3091" builtinId="42" hidden="1"/>
    <cellStyle name="20% - Accent4" xfId="3137" builtinId="42" hidden="1"/>
    <cellStyle name="20% - Accent5" xfId="42" builtinId="46" hidden="1"/>
    <cellStyle name="20% - Accent5" xfId="94" builtinId="46" hidden="1"/>
    <cellStyle name="20% - Accent5" xfId="136" builtinId="46" hidden="1"/>
    <cellStyle name="20% - Accent5" xfId="182" builtinId="46" hidden="1"/>
    <cellStyle name="20% - Accent5" xfId="232" builtinId="46" hidden="1"/>
    <cellStyle name="20% - Accent5" xfId="271" builtinId="46" hidden="1"/>
    <cellStyle name="20% - Accent5" xfId="319" builtinId="46" hidden="1"/>
    <cellStyle name="20% - Accent5" xfId="354" builtinId="46" hidden="1"/>
    <cellStyle name="20% - Accent5" xfId="403" builtinId="46" hidden="1"/>
    <cellStyle name="20% - Accent5" xfId="443" builtinId="46" hidden="1"/>
    <cellStyle name="20% - Accent5" xfId="480" builtinId="46" hidden="1"/>
    <cellStyle name="20% - Accent5" xfId="520" builtinId="46" hidden="1"/>
    <cellStyle name="20% - Accent5" xfId="567" builtinId="46" hidden="1"/>
    <cellStyle name="20% - Accent5" xfId="615" builtinId="46" hidden="1"/>
    <cellStyle name="20% - Accent5" xfId="654" builtinId="46" hidden="1"/>
    <cellStyle name="20% - Accent5" xfId="701" builtinId="46" hidden="1"/>
    <cellStyle name="20% - Accent5" xfId="737" builtinId="46" hidden="1"/>
    <cellStyle name="20% - Accent5" xfId="786" builtinId="46" hidden="1"/>
    <cellStyle name="20% - Accent5" xfId="825" builtinId="46" hidden="1"/>
    <cellStyle name="20% - Accent5" xfId="860" builtinId="46" hidden="1"/>
    <cellStyle name="20% - Accent5" xfId="898" builtinId="46" hidden="1"/>
    <cellStyle name="20% - Accent5" xfId="530" builtinId="46" hidden="1"/>
    <cellStyle name="20% - Accent5" xfId="951" builtinId="46" hidden="1"/>
    <cellStyle name="20% - Accent5" xfId="991" builtinId="46" hidden="1"/>
    <cellStyle name="20% - Accent5" xfId="1037" builtinId="46" hidden="1"/>
    <cellStyle name="20% - Accent5" xfId="1073" builtinId="46" hidden="1"/>
    <cellStyle name="20% - Accent5" xfId="1122" builtinId="46" hidden="1"/>
    <cellStyle name="20% - Accent5" xfId="1163" builtinId="46" hidden="1"/>
    <cellStyle name="20% - Accent5" xfId="1199" builtinId="46" hidden="1"/>
    <cellStyle name="20% - Accent5" xfId="1239" builtinId="46" hidden="1"/>
    <cellStyle name="20% - Accent5" xfId="1220" builtinId="46" hidden="1"/>
    <cellStyle name="20% - Accent5" xfId="1280" builtinId="46" hidden="1"/>
    <cellStyle name="20% - Accent5" xfId="1317" builtinId="46" hidden="1"/>
    <cellStyle name="20% - Accent5" xfId="1360" builtinId="46" hidden="1"/>
    <cellStyle name="20% - Accent5" xfId="1392" builtinId="46" hidden="1"/>
    <cellStyle name="20% - Accent5" xfId="1437" builtinId="46" hidden="1"/>
    <cellStyle name="20% - Accent5" xfId="1473" builtinId="46" hidden="1"/>
    <cellStyle name="20% - Accent5" xfId="1506" builtinId="46" hidden="1"/>
    <cellStyle name="20% - Accent5" xfId="1542" builtinId="46" hidden="1"/>
    <cellStyle name="20% - Accent5" xfId="152" builtinId="46" hidden="1"/>
    <cellStyle name="20% - Accent5" xfId="1580" builtinId="46" hidden="1"/>
    <cellStyle name="20% - Accent5" xfId="1614" builtinId="46" hidden="1"/>
    <cellStyle name="20% - Accent5" xfId="1667" builtinId="46" hidden="1"/>
    <cellStyle name="20% - Accent5" xfId="1719" builtinId="46" hidden="1"/>
    <cellStyle name="20% - Accent5" xfId="1769" builtinId="46" hidden="1"/>
    <cellStyle name="20% - Accent5" xfId="1813" builtinId="46" hidden="1"/>
    <cellStyle name="20% - Accent5" xfId="1850" builtinId="46" hidden="1"/>
    <cellStyle name="20% - Accent5" xfId="1890" builtinId="46" hidden="1"/>
    <cellStyle name="20% - Accent5" xfId="1928" builtinId="46" hidden="1"/>
    <cellStyle name="20% - Accent5" xfId="1963" builtinId="46" hidden="1"/>
    <cellStyle name="20% - Accent5" xfId="2016" builtinId="46" hidden="1"/>
    <cellStyle name="20% - Accent5" xfId="2067" builtinId="46" hidden="1"/>
    <cellStyle name="20% - Accent5" xfId="2111" builtinId="46" hidden="1"/>
    <cellStyle name="20% - Accent5" xfId="2147" builtinId="46" hidden="1"/>
    <cellStyle name="20% - Accent5" xfId="2187" builtinId="46" hidden="1"/>
    <cellStyle name="20% - Accent5" xfId="2225" builtinId="46" hidden="1"/>
    <cellStyle name="20% - Accent5" xfId="2245" builtinId="46" hidden="1"/>
    <cellStyle name="20% - Accent5" xfId="2298" builtinId="46" hidden="1"/>
    <cellStyle name="20% - Accent5" xfId="2348" builtinId="46" hidden="1"/>
    <cellStyle name="20% - Accent5" xfId="2392" builtinId="46" hidden="1"/>
    <cellStyle name="20% - Accent5" xfId="2429" builtinId="46" hidden="1"/>
    <cellStyle name="20% - Accent5" xfId="2469" builtinId="46" hidden="1"/>
    <cellStyle name="20% - Accent5" xfId="2507" builtinId="46" hidden="1"/>
    <cellStyle name="20% - Accent5" xfId="2532" builtinId="46" hidden="1"/>
    <cellStyle name="20% - Accent5" xfId="2582" builtinId="46" hidden="1"/>
    <cellStyle name="20% - Accent5" xfId="2631" builtinId="46" hidden="1"/>
    <cellStyle name="20% - Accent5" xfId="2673" builtinId="46" hidden="1"/>
    <cellStyle name="20% - Accent5" xfId="2709" builtinId="46" hidden="1"/>
    <cellStyle name="20% - Accent5" xfId="2749" builtinId="46" hidden="1"/>
    <cellStyle name="20% - Accent5" xfId="2787" builtinId="46" hidden="1"/>
    <cellStyle name="20% - Accent5" xfId="2806" builtinId="46" hidden="1"/>
    <cellStyle name="20% - Accent5" xfId="2846" builtinId="46" hidden="1"/>
    <cellStyle name="20% - Accent5" xfId="2894" builtinId="46" hidden="1"/>
    <cellStyle name="20% - Accent5" xfId="2937" builtinId="46" hidden="1"/>
    <cellStyle name="20% - Accent5" xfId="2974" builtinId="46" hidden="1"/>
    <cellStyle name="20% - Accent5" xfId="3014" builtinId="46" hidden="1"/>
    <cellStyle name="20% - Accent5" xfId="3052" builtinId="46" hidden="1"/>
    <cellStyle name="20% - Accent5" xfId="3095" builtinId="46" hidden="1"/>
    <cellStyle name="20% - Accent5" xfId="3141" builtinId="46" hidden="1"/>
    <cellStyle name="20% - Accent6" xfId="46" builtinId="50" hidden="1"/>
    <cellStyle name="20% - Accent6" xfId="98" builtinId="50" hidden="1"/>
    <cellStyle name="20% - Accent6" xfId="140" builtinId="50" hidden="1"/>
    <cellStyle name="20% - Accent6" xfId="186" builtinId="50" hidden="1"/>
    <cellStyle name="20% - Accent6" xfId="236" builtinId="50" hidden="1"/>
    <cellStyle name="20% - Accent6" xfId="275" builtinId="50" hidden="1"/>
    <cellStyle name="20% - Accent6" xfId="323" builtinId="50" hidden="1"/>
    <cellStyle name="20% - Accent6" xfId="358" builtinId="50" hidden="1"/>
    <cellStyle name="20% - Accent6" xfId="407" builtinId="50" hidden="1"/>
    <cellStyle name="20% - Accent6" xfId="447" builtinId="50" hidden="1"/>
    <cellStyle name="20% - Accent6" xfId="484" builtinId="50" hidden="1"/>
    <cellStyle name="20% - Accent6" xfId="524" builtinId="50" hidden="1"/>
    <cellStyle name="20% - Accent6" xfId="571" builtinId="50" hidden="1"/>
    <cellStyle name="20% - Accent6" xfId="619" builtinId="50" hidden="1"/>
    <cellStyle name="20% - Accent6" xfId="658" builtinId="50" hidden="1"/>
    <cellStyle name="20% - Accent6" xfId="705" builtinId="50" hidden="1"/>
    <cellStyle name="20% - Accent6" xfId="741" builtinId="50" hidden="1"/>
    <cellStyle name="20% - Accent6" xfId="790" builtinId="50" hidden="1"/>
    <cellStyle name="20% - Accent6" xfId="829" builtinId="50" hidden="1"/>
    <cellStyle name="20% - Accent6" xfId="864" builtinId="50" hidden="1"/>
    <cellStyle name="20% - Accent6" xfId="902" builtinId="50" hidden="1"/>
    <cellStyle name="20% - Accent6" xfId="906" builtinId="50" hidden="1"/>
    <cellStyle name="20% - Accent6" xfId="955" builtinId="50" hidden="1"/>
    <cellStyle name="20% - Accent6" xfId="995" builtinId="50" hidden="1"/>
    <cellStyle name="20% - Accent6" xfId="1041" builtinId="50" hidden="1"/>
    <cellStyle name="20% - Accent6" xfId="1077" builtinId="50" hidden="1"/>
    <cellStyle name="20% - Accent6" xfId="1126" builtinId="50" hidden="1"/>
    <cellStyle name="20% - Accent6" xfId="1167" builtinId="50" hidden="1"/>
    <cellStyle name="20% - Accent6" xfId="1203" builtinId="50" hidden="1"/>
    <cellStyle name="20% - Accent6" xfId="1243" builtinId="50" hidden="1"/>
    <cellStyle name="20% - Accent6" xfId="1142" builtinId="50" hidden="1"/>
    <cellStyle name="20% - Accent6" xfId="1284" builtinId="50" hidden="1"/>
    <cellStyle name="20% - Accent6" xfId="1321" builtinId="50" hidden="1"/>
    <cellStyle name="20% - Accent6" xfId="1364" builtinId="50" hidden="1"/>
    <cellStyle name="20% - Accent6" xfId="1396" builtinId="50" hidden="1"/>
    <cellStyle name="20% - Accent6" xfId="1441" builtinId="50" hidden="1"/>
    <cellStyle name="20% - Accent6" xfId="1477" builtinId="50" hidden="1"/>
    <cellStyle name="20% - Accent6" xfId="1510" builtinId="50" hidden="1"/>
    <cellStyle name="20% - Accent6" xfId="1546" builtinId="50" hidden="1"/>
    <cellStyle name="20% - Accent6" xfId="196" builtinId="50" hidden="1"/>
    <cellStyle name="20% - Accent6" xfId="1584" builtinId="50" hidden="1"/>
    <cellStyle name="20% - Accent6" xfId="1618" builtinId="50" hidden="1"/>
    <cellStyle name="20% - Accent6" xfId="1671" builtinId="50" hidden="1"/>
    <cellStyle name="20% - Accent6" xfId="1723" builtinId="50" hidden="1"/>
    <cellStyle name="20% - Accent6" xfId="1773" builtinId="50" hidden="1"/>
    <cellStyle name="20% - Accent6" xfId="1817" builtinId="50" hidden="1"/>
    <cellStyle name="20% - Accent6" xfId="1854" builtinId="50" hidden="1"/>
    <cellStyle name="20% - Accent6" xfId="1894" builtinId="50" hidden="1"/>
    <cellStyle name="20% - Accent6" xfId="1932" builtinId="50" hidden="1"/>
    <cellStyle name="20% - Accent6" xfId="1967" builtinId="50" hidden="1"/>
    <cellStyle name="20% - Accent6" xfId="2020" builtinId="50" hidden="1"/>
    <cellStyle name="20% - Accent6" xfId="2071" builtinId="50" hidden="1"/>
    <cellStyle name="20% - Accent6" xfId="2115" builtinId="50" hidden="1"/>
    <cellStyle name="20% - Accent6" xfId="2151" builtinId="50" hidden="1"/>
    <cellStyle name="20% - Accent6" xfId="2191" builtinId="50" hidden="1"/>
    <cellStyle name="20% - Accent6" xfId="2229" builtinId="50" hidden="1"/>
    <cellStyle name="20% - Accent6" xfId="2249" builtinId="50" hidden="1"/>
    <cellStyle name="20% - Accent6" xfId="2302" builtinId="50" hidden="1"/>
    <cellStyle name="20% - Accent6" xfId="2352" builtinId="50" hidden="1"/>
    <cellStyle name="20% - Accent6" xfId="2396" builtinId="50" hidden="1"/>
    <cellStyle name="20% - Accent6" xfId="2433" builtinId="50" hidden="1"/>
    <cellStyle name="20% - Accent6" xfId="2473" builtinId="50" hidden="1"/>
    <cellStyle name="20% - Accent6" xfId="2511" builtinId="50" hidden="1"/>
    <cellStyle name="20% - Accent6" xfId="2536" builtinId="50" hidden="1"/>
    <cellStyle name="20% - Accent6" xfId="2586" builtinId="50" hidden="1"/>
    <cellStyle name="20% - Accent6" xfId="2635" builtinId="50" hidden="1"/>
    <cellStyle name="20% - Accent6" xfId="2677" builtinId="50" hidden="1"/>
    <cellStyle name="20% - Accent6" xfId="2713" builtinId="50" hidden="1"/>
    <cellStyle name="20% - Accent6" xfId="2753" builtinId="50" hidden="1"/>
    <cellStyle name="20% - Accent6" xfId="2791" builtinId="50" hidden="1"/>
    <cellStyle name="20% - Accent6" xfId="2810" builtinId="50" hidden="1"/>
    <cellStyle name="20% - Accent6" xfId="2850" builtinId="50" hidden="1"/>
    <cellStyle name="20% - Accent6" xfId="2898" builtinId="50" hidden="1"/>
    <cellStyle name="20% - Accent6" xfId="2941" builtinId="50" hidden="1"/>
    <cellStyle name="20% - Accent6" xfId="2978" builtinId="50" hidden="1"/>
    <cellStyle name="20% - Accent6" xfId="3018" builtinId="50" hidden="1"/>
    <cellStyle name="20% - Accent6" xfId="3056" builtinId="50" hidden="1"/>
    <cellStyle name="20% - Accent6" xfId="3099" builtinId="50" hidden="1"/>
    <cellStyle name="20% - Accent6" xfId="3145" builtinId="50" hidden="1"/>
    <cellStyle name="40% - Accent1" xfId="27" builtinId="31" hidden="1"/>
    <cellStyle name="40% - Accent1" xfId="79" builtinId="31" hidden="1"/>
    <cellStyle name="40% - Accent1" xfId="121" builtinId="31" hidden="1"/>
    <cellStyle name="40% - Accent1" xfId="167" builtinId="31" hidden="1"/>
    <cellStyle name="40% - Accent1" xfId="217" builtinId="31" hidden="1"/>
    <cellStyle name="40% - Accent1" xfId="256" builtinId="31" hidden="1"/>
    <cellStyle name="40% - Accent1" xfId="304" builtinId="31" hidden="1"/>
    <cellStyle name="40% - Accent1" xfId="339" builtinId="31" hidden="1"/>
    <cellStyle name="40% - Accent1" xfId="388" builtinId="31" hidden="1"/>
    <cellStyle name="40% - Accent1" xfId="428" builtinId="31" hidden="1"/>
    <cellStyle name="40% - Accent1" xfId="465" builtinId="31" hidden="1"/>
    <cellStyle name="40% - Accent1" xfId="505" builtinId="31" hidden="1"/>
    <cellStyle name="40% - Accent1" xfId="552" builtinId="31" hidden="1"/>
    <cellStyle name="40% - Accent1" xfId="600" builtinId="31" hidden="1"/>
    <cellStyle name="40% - Accent1" xfId="639" builtinId="31" hidden="1"/>
    <cellStyle name="40% - Accent1" xfId="686" builtinId="31" hidden="1"/>
    <cellStyle name="40% - Accent1" xfId="722" builtinId="31" hidden="1"/>
    <cellStyle name="40% - Accent1" xfId="771" builtinId="31" hidden="1"/>
    <cellStyle name="40% - Accent1" xfId="810" builtinId="31" hidden="1"/>
    <cellStyle name="40% - Accent1" xfId="845" builtinId="31" hidden="1"/>
    <cellStyle name="40% - Accent1" xfId="883" builtinId="31" hidden="1"/>
    <cellStyle name="40% - Accent1" xfId="880" builtinId="31" hidden="1"/>
    <cellStyle name="40% - Accent1" xfId="936" builtinId="31" hidden="1"/>
    <cellStyle name="40% - Accent1" xfId="976" builtinId="31" hidden="1"/>
    <cellStyle name="40% - Accent1" xfId="1022" builtinId="31" hidden="1"/>
    <cellStyle name="40% - Accent1" xfId="1058" builtinId="31" hidden="1"/>
    <cellStyle name="40% - Accent1" xfId="1107" builtinId="31" hidden="1"/>
    <cellStyle name="40% - Accent1" xfId="1148" builtinId="31" hidden="1"/>
    <cellStyle name="40% - Accent1" xfId="1184" builtinId="31" hidden="1"/>
    <cellStyle name="40% - Accent1" xfId="1224" builtinId="31" hidden="1"/>
    <cellStyle name="40% - Accent1" xfId="1081" builtinId="31" hidden="1"/>
    <cellStyle name="40% - Accent1" xfId="1265" builtinId="31" hidden="1"/>
    <cellStyle name="40% - Accent1" xfId="1302" builtinId="31" hidden="1"/>
    <cellStyle name="40% - Accent1" xfId="1345" builtinId="31" hidden="1"/>
    <cellStyle name="40% - Accent1" xfId="1377" builtinId="31" hidden="1"/>
    <cellStyle name="40% - Accent1" xfId="1422" builtinId="31" hidden="1"/>
    <cellStyle name="40% - Accent1" xfId="1458" builtinId="31" hidden="1"/>
    <cellStyle name="40% - Accent1" xfId="1491" builtinId="31" hidden="1"/>
    <cellStyle name="40% - Accent1" xfId="1527" builtinId="31" hidden="1"/>
    <cellStyle name="40% - Accent1" xfId="335" builtinId="31" hidden="1"/>
    <cellStyle name="40% - Accent1" xfId="1565" builtinId="31" hidden="1"/>
    <cellStyle name="40% - Accent1" xfId="1599" builtinId="31" hidden="1"/>
    <cellStyle name="40% - Accent1" xfId="1652" builtinId="31" hidden="1"/>
    <cellStyle name="40% - Accent1" xfId="1704" builtinId="31" hidden="1"/>
    <cellStyle name="40% - Accent1" xfId="1754" builtinId="31" hidden="1"/>
    <cellStyle name="40% - Accent1" xfId="1798" builtinId="31" hidden="1"/>
    <cellStyle name="40% - Accent1" xfId="1835" builtinId="31" hidden="1"/>
    <cellStyle name="40% - Accent1" xfId="1875" builtinId="31" hidden="1"/>
    <cellStyle name="40% - Accent1" xfId="1913" builtinId="31" hidden="1"/>
    <cellStyle name="40% - Accent1" xfId="1948" builtinId="31" hidden="1"/>
    <cellStyle name="40% - Accent1" xfId="2001" builtinId="31" hidden="1"/>
    <cellStyle name="40% - Accent1" xfId="2052" builtinId="31" hidden="1"/>
    <cellStyle name="40% - Accent1" xfId="2096" builtinId="31" hidden="1"/>
    <cellStyle name="40% - Accent1" xfId="2132" builtinId="31" hidden="1"/>
    <cellStyle name="40% - Accent1" xfId="2172" builtinId="31" hidden="1"/>
    <cellStyle name="40% - Accent1" xfId="2210" builtinId="31" hidden="1"/>
    <cellStyle name="40% - Accent1" xfId="1971" builtinId="31" hidden="1"/>
    <cellStyle name="40% - Accent1" xfId="2283" builtinId="31" hidden="1"/>
    <cellStyle name="40% - Accent1" xfId="2333" builtinId="31" hidden="1"/>
    <cellStyle name="40% - Accent1" xfId="2377" builtinId="31" hidden="1"/>
    <cellStyle name="40% - Accent1" xfId="2414" builtinId="31" hidden="1"/>
    <cellStyle name="40% - Accent1" xfId="2454" builtinId="31" hidden="1"/>
    <cellStyle name="40% - Accent1" xfId="2492" builtinId="31" hidden="1"/>
    <cellStyle name="40% - Accent1" xfId="2517" builtinId="31" hidden="1"/>
    <cellStyle name="40% - Accent1" xfId="2567" builtinId="31" hidden="1"/>
    <cellStyle name="40% - Accent1" xfId="2616" builtinId="31" hidden="1"/>
    <cellStyle name="40% - Accent1" xfId="2658" builtinId="31" hidden="1"/>
    <cellStyle name="40% - Accent1" xfId="2694" builtinId="31" hidden="1"/>
    <cellStyle name="40% - Accent1" xfId="2734" builtinId="31" hidden="1"/>
    <cellStyle name="40% - Accent1" xfId="2772" builtinId="31" hidden="1"/>
    <cellStyle name="40% - Accent1" xfId="2539" builtinId="31" hidden="1"/>
    <cellStyle name="40% - Accent1" xfId="2831" builtinId="31" hidden="1"/>
    <cellStyle name="40% - Accent1" xfId="2879" builtinId="31" hidden="1"/>
    <cellStyle name="40% - Accent1" xfId="2922" builtinId="31" hidden="1"/>
    <cellStyle name="40% - Accent1" xfId="2959" builtinId="31" hidden="1"/>
    <cellStyle name="40% - Accent1" xfId="2999" builtinId="31" hidden="1"/>
    <cellStyle name="40% - Accent1" xfId="3037" builtinId="31" hidden="1"/>
    <cellStyle name="40% - Accent1" xfId="3080" builtinId="31" hidden="1"/>
    <cellStyle name="40% - Accent1" xfId="3126" builtinId="31" hidden="1"/>
    <cellStyle name="40% - Accent2" xfId="31" builtinId="35" hidden="1"/>
    <cellStyle name="40% - Accent2" xfId="83" builtinId="35" hidden="1"/>
    <cellStyle name="40% - Accent2" xfId="125" builtinId="35" hidden="1"/>
    <cellStyle name="40% - Accent2" xfId="171" builtinId="35" hidden="1"/>
    <cellStyle name="40% - Accent2" xfId="221" builtinId="35" hidden="1"/>
    <cellStyle name="40% - Accent2" xfId="260" builtinId="35" hidden="1"/>
    <cellStyle name="40% - Accent2" xfId="308" builtinId="35" hidden="1"/>
    <cellStyle name="40% - Accent2" xfId="343" builtinId="35" hidden="1"/>
    <cellStyle name="40% - Accent2" xfId="392" builtinId="35" hidden="1"/>
    <cellStyle name="40% - Accent2" xfId="432" builtinId="35" hidden="1"/>
    <cellStyle name="40% - Accent2" xfId="469" builtinId="35" hidden="1"/>
    <cellStyle name="40% - Accent2" xfId="509" builtinId="35" hidden="1"/>
    <cellStyle name="40% - Accent2" xfId="556" builtinId="35" hidden="1"/>
    <cellStyle name="40% - Accent2" xfId="604" builtinId="35" hidden="1"/>
    <cellStyle name="40% - Accent2" xfId="643" builtinId="35" hidden="1"/>
    <cellStyle name="40% - Accent2" xfId="690" builtinId="35" hidden="1"/>
    <cellStyle name="40% - Accent2" xfId="726" builtinId="35" hidden="1"/>
    <cellStyle name="40% - Accent2" xfId="775" builtinId="35" hidden="1"/>
    <cellStyle name="40% - Accent2" xfId="814" builtinId="35" hidden="1"/>
    <cellStyle name="40% - Accent2" xfId="849" builtinId="35" hidden="1"/>
    <cellStyle name="40% - Accent2" xfId="887" builtinId="35" hidden="1"/>
    <cellStyle name="40% - Accent2" xfId="805" builtinId="35" hidden="1"/>
    <cellStyle name="40% - Accent2" xfId="940" builtinId="35" hidden="1"/>
    <cellStyle name="40% - Accent2" xfId="980" builtinId="35" hidden="1"/>
    <cellStyle name="40% - Accent2" xfId="1026" builtinId="35" hidden="1"/>
    <cellStyle name="40% - Accent2" xfId="1062" builtinId="35" hidden="1"/>
    <cellStyle name="40% - Accent2" xfId="1111" builtinId="35" hidden="1"/>
    <cellStyle name="40% - Accent2" xfId="1152" builtinId="35" hidden="1"/>
    <cellStyle name="40% - Accent2" xfId="1188" builtinId="35" hidden="1"/>
    <cellStyle name="40% - Accent2" xfId="1228" builtinId="35" hidden="1"/>
    <cellStyle name="40% - Accent2" xfId="911" builtinId="35" hidden="1"/>
    <cellStyle name="40% - Accent2" xfId="1269" builtinId="35" hidden="1"/>
    <cellStyle name="40% - Accent2" xfId="1306" builtinId="35" hidden="1"/>
    <cellStyle name="40% - Accent2" xfId="1349" builtinId="35" hidden="1"/>
    <cellStyle name="40% - Accent2" xfId="1381" builtinId="35" hidden="1"/>
    <cellStyle name="40% - Accent2" xfId="1426" builtinId="35" hidden="1"/>
    <cellStyle name="40% - Accent2" xfId="1462" builtinId="35" hidden="1"/>
    <cellStyle name="40% - Accent2" xfId="1495" builtinId="35" hidden="1"/>
    <cellStyle name="40% - Accent2" xfId="1531" builtinId="35" hidden="1"/>
    <cellStyle name="40% - Accent2" xfId="300" builtinId="35" hidden="1"/>
    <cellStyle name="40% - Accent2" xfId="1569" builtinId="35" hidden="1"/>
    <cellStyle name="40% - Accent2" xfId="1603" builtinId="35" hidden="1"/>
    <cellStyle name="40% - Accent2" xfId="1656" builtinId="35" hidden="1"/>
    <cellStyle name="40% - Accent2" xfId="1708" builtinId="35" hidden="1"/>
    <cellStyle name="40% - Accent2" xfId="1758" builtinId="35" hidden="1"/>
    <cellStyle name="40% - Accent2" xfId="1802" builtinId="35" hidden="1"/>
    <cellStyle name="40% - Accent2" xfId="1839" builtinId="35" hidden="1"/>
    <cellStyle name="40% - Accent2" xfId="1879" builtinId="35" hidden="1"/>
    <cellStyle name="40% - Accent2" xfId="1917" builtinId="35" hidden="1"/>
    <cellStyle name="40% - Accent2" xfId="1952" builtinId="35" hidden="1"/>
    <cellStyle name="40% - Accent2" xfId="2005" builtinId="35" hidden="1"/>
    <cellStyle name="40% - Accent2" xfId="2056" builtinId="35" hidden="1"/>
    <cellStyle name="40% - Accent2" xfId="2100" builtinId="35" hidden="1"/>
    <cellStyle name="40% - Accent2" xfId="2136" builtinId="35" hidden="1"/>
    <cellStyle name="40% - Accent2" xfId="2176" builtinId="35" hidden="1"/>
    <cellStyle name="40% - Accent2" xfId="2214" builtinId="35" hidden="1"/>
    <cellStyle name="40% - Accent2" xfId="2234" builtinId="35" hidden="1"/>
    <cellStyle name="40% - Accent2" xfId="2287" builtinId="35" hidden="1"/>
    <cellStyle name="40% - Accent2" xfId="2337" builtinId="35" hidden="1"/>
    <cellStyle name="40% - Accent2" xfId="2381" builtinId="35" hidden="1"/>
    <cellStyle name="40% - Accent2" xfId="2418" builtinId="35" hidden="1"/>
    <cellStyle name="40% - Accent2" xfId="2458" builtinId="35" hidden="1"/>
    <cellStyle name="40% - Accent2" xfId="2496" builtinId="35" hidden="1"/>
    <cellStyle name="40% - Accent2" xfId="2521" builtinId="35" hidden="1"/>
    <cellStyle name="40% - Accent2" xfId="2571" builtinId="35" hidden="1"/>
    <cellStyle name="40% - Accent2" xfId="2620" builtinId="35" hidden="1"/>
    <cellStyle name="40% - Accent2" xfId="2662" builtinId="35" hidden="1"/>
    <cellStyle name="40% - Accent2" xfId="2698" builtinId="35" hidden="1"/>
    <cellStyle name="40% - Accent2" xfId="2738" builtinId="35" hidden="1"/>
    <cellStyle name="40% - Accent2" xfId="2776" builtinId="35" hidden="1"/>
    <cellStyle name="40% - Accent2" xfId="2305" builtinId="35" hidden="1"/>
    <cellStyle name="40% - Accent2" xfId="2835" builtinId="35" hidden="1"/>
    <cellStyle name="40% - Accent2" xfId="2883" builtinId="35" hidden="1"/>
    <cellStyle name="40% - Accent2" xfId="2926" builtinId="35" hidden="1"/>
    <cellStyle name="40% - Accent2" xfId="2963" builtinId="35" hidden="1"/>
    <cellStyle name="40% - Accent2" xfId="3003" builtinId="35" hidden="1"/>
    <cellStyle name="40% - Accent2" xfId="3041" builtinId="35" hidden="1"/>
    <cellStyle name="40% - Accent2" xfId="3084" builtinId="35" hidden="1"/>
    <cellStyle name="40% - Accent2" xfId="3130" builtinId="35" hidden="1"/>
    <cellStyle name="40% - Accent3" xfId="35" builtinId="39" hidden="1"/>
    <cellStyle name="40% - Accent3" xfId="87" builtinId="39" hidden="1"/>
    <cellStyle name="40% - Accent3" xfId="129" builtinId="39" hidden="1"/>
    <cellStyle name="40% - Accent3" xfId="175" builtinId="39" hidden="1"/>
    <cellStyle name="40% - Accent3" xfId="225" builtinId="39" hidden="1"/>
    <cellStyle name="40% - Accent3" xfId="264" builtinId="39" hidden="1"/>
    <cellStyle name="40% - Accent3" xfId="312" builtinId="39" hidden="1"/>
    <cellStyle name="40% - Accent3" xfId="347" builtinId="39" hidden="1"/>
    <cellStyle name="40% - Accent3" xfId="396" builtinId="39" hidden="1"/>
    <cellStyle name="40% - Accent3" xfId="436" builtinId="39" hidden="1"/>
    <cellStyle name="40% - Accent3" xfId="473" builtinId="39" hidden="1"/>
    <cellStyle name="40% - Accent3" xfId="513" builtinId="39" hidden="1"/>
    <cellStyle name="40% - Accent3" xfId="560" builtinId="39" hidden="1"/>
    <cellStyle name="40% - Accent3" xfId="608" builtinId="39" hidden="1"/>
    <cellStyle name="40% - Accent3" xfId="647" builtinId="39" hidden="1"/>
    <cellStyle name="40% - Accent3" xfId="694" builtinId="39" hidden="1"/>
    <cellStyle name="40% - Accent3" xfId="730" builtinId="39" hidden="1"/>
    <cellStyle name="40% - Accent3" xfId="779" builtinId="39" hidden="1"/>
    <cellStyle name="40% - Accent3" xfId="818" builtinId="39" hidden="1"/>
    <cellStyle name="40% - Accent3" xfId="853" builtinId="39" hidden="1"/>
    <cellStyle name="40% - Accent3" xfId="891" builtinId="39" hidden="1"/>
    <cellStyle name="40% - Accent3" xfId="577" builtinId="39" hidden="1"/>
    <cellStyle name="40% - Accent3" xfId="944" builtinId="39" hidden="1"/>
    <cellStyle name="40% - Accent3" xfId="984" builtinId="39" hidden="1"/>
    <cellStyle name="40% - Accent3" xfId="1030" builtinId="39" hidden="1"/>
    <cellStyle name="40% - Accent3" xfId="1066" builtinId="39" hidden="1"/>
    <cellStyle name="40% - Accent3" xfId="1115" builtinId="39" hidden="1"/>
    <cellStyle name="40% - Accent3" xfId="1156" builtinId="39" hidden="1"/>
    <cellStyle name="40% - Accent3" xfId="1192" builtinId="39" hidden="1"/>
    <cellStyle name="40% - Accent3" xfId="1232" builtinId="39" hidden="1"/>
    <cellStyle name="40% - Accent3" xfId="1048" builtinId="39" hidden="1"/>
    <cellStyle name="40% - Accent3" xfId="1273" builtinId="39" hidden="1"/>
    <cellStyle name="40% - Accent3" xfId="1310" builtinId="39" hidden="1"/>
    <cellStyle name="40% - Accent3" xfId="1353" builtinId="39" hidden="1"/>
    <cellStyle name="40% - Accent3" xfId="1385" builtinId="39" hidden="1"/>
    <cellStyle name="40% - Accent3" xfId="1430" builtinId="39" hidden="1"/>
    <cellStyle name="40% - Accent3" xfId="1466" builtinId="39" hidden="1"/>
    <cellStyle name="40% - Accent3" xfId="1499" builtinId="39" hidden="1"/>
    <cellStyle name="40% - Accent3" xfId="1535" builtinId="39" hidden="1"/>
    <cellStyle name="40% - Accent3" xfId="419" builtinId="39" hidden="1"/>
    <cellStyle name="40% - Accent3" xfId="1573" builtinId="39" hidden="1"/>
    <cellStyle name="40% - Accent3" xfId="1607" builtinId="39" hidden="1"/>
    <cellStyle name="40% - Accent3" xfId="1660" builtinId="39" hidden="1"/>
    <cellStyle name="40% - Accent3" xfId="1712" builtinId="39" hidden="1"/>
    <cellStyle name="40% - Accent3" xfId="1762" builtinId="39" hidden="1"/>
    <cellStyle name="40% - Accent3" xfId="1806" builtinId="39" hidden="1"/>
    <cellStyle name="40% - Accent3" xfId="1843" builtinId="39" hidden="1"/>
    <cellStyle name="40% - Accent3" xfId="1883" builtinId="39" hidden="1"/>
    <cellStyle name="40% - Accent3" xfId="1921" builtinId="39" hidden="1"/>
    <cellStyle name="40% - Accent3" xfId="1956" builtinId="39" hidden="1"/>
    <cellStyle name="40% - Accent3" xfId="2009" builtinId="39" hidden="1"/>
    <cellStyle name="40% - Accent3" xfId="2060" builtinId="39" hidden="1"/>
    <cellStyle name="40% - Accent3" xfId="2104" builtinId="39" hidden="1"/>
    <cellStyle name="40% - Accent3" xfId="2140" builtinId="39" hidden="1"/>
    <cellStyle name="40% - Accent3" xfId="2180" builtinId="39" hidden="1"/>
    <cellStyle name="40% - Accent3" xfId="2218" builtinId="39" hidden="1"/>
    <cellStyle name="40% - Accent3" xfId="2238" builtinId="39" hidden="1"/>
    <cellStyle name="40% - Accent3" xfId="2291" builtinId="39" hidden="1"/>
    <cellStyle name="40% - Accent3" xfId="2341" builtinId="39" hidden="1"/>
    <cellStyle name="40% - Accent3" xfId="2385" builtinId="39" hidden="1"/>
    <cellStyle name="40% - Accent3" xfId="2422" builtinId="39" hidden="1"/>
    <cellStyle name="40% - Accent3" xfId="2462" builtinId="39" hidden="1"/>
    <cellStyle name="40% - Accent3" xfId="2500" builtinId="39" hidden="1"/>
    <cellStyle name="40% - Accent3" xfId="2525" builtinId="39" hidden="1"/>
    <cellStyle name="40% - Accent3" xfId="2575" builtinId="39" hidden="1"/>
    <cellStyle name="40% - Accent3" xfId="2624" builtinId="39" hidden="1"/>
    <cellStyle name="40% - Accent3" xfId="2666" builtinId="39" hidden="1"/>
    <cellStyle name="40% - Accent3" xfId="2702" builtinId="39" hidden="1"/>
    <cellStyle name="40% - Accent3" xfId="2742" builtinId="39" hidden="1"/>
    <cellStyle name="40% - Accent3" xfId="2780" builtinId="39" hidden="1"/>
    <cellStyle name="40% - Accent3" xfId="2799" builtinId="39" hidden="1"/>
    <cellStyle name="40% - Accent3" xfId="2839" builtinId="39" hidden="1"/>
    <cellStyle name="40% - Accent3" xfId="2887" builtinId="39" hidden="1"/>
    <cellStyle name="40% - Accent3" xfId="2930" builtinId="39" hidden="1"/>
    <cellStyle name="40% - Accent3" xfId="2967" builtinId="39" hidden="1"/>
    <cellStyle name="40% - Accent3" xfId="3007" builtinId="39" hidden="1"/>
    <cellStyle name="40% - Accent3" xfId="3045" builtinId="39" hidden="1"/>
    <cellStyle name="40% - Accent3" xfId="3088" builtinId="39" hidden="1"/>
    <cellStyle name="40% - Accent3" xfId="3134" builtinId="39" hidden="1"/>
    <cellStyle name="40% - Accent4" xfId="39" builtinId="43" hidden="1"/>
    <cellStyle name="40% - Accent4" xfId="91" builtinId="43" hidden="1"/>
    <cellStyle name="40% - Accent4" xfId="133" builtinId="43" hidden="1"/>
    <cellStyle name="40% - Accent4" xfId="179" builtinId="43" hidden="1"/>
    <cellStyle name="40% - Accent4" xfId="229" builtinId="43" hidden="1"/>
    <cellStyle name="40% - Accent4" xfId="268" builtinId="43" hidden="1"/>
    <cellStyle name="40% - Accent4" xfId="316" builtinId="43" hidden="1"/>
    <cellStyle name="40% - Accent4" xfId="351" builtinId="43" hidden="1"/>
    <cellStyle name="40% - Accent4" xfId="400" builtinId="43" hidden="1"/>
    <cellStyle name="40% - Accent4" xfId="440" builtinId="43" hidden="1"/>
    <cellStyle name="40% - Accent4" xfId="477" builtinId="43" hidden="1"/>
    <cellStyle name="40% - Accent4" xfId="517" builtinId="43" hidden="1"/>
    <cellStyle name="40% - Accent4" xfId="564" builtinId="43" hidden="1"/>
    <cellStyle name="40% - Accent4" xfId="612" builtinId="43" hidden="1"/>
    <cellStyle name="40% - Accent4" xfId="651" builtinId="43" hidden="1"/>
    <cellStyle name="40% - Accent4" xfId="698" builtinId="43" hidden="1"/>
    <cellStyle name="40% - Accent4" xfId="734" builtinId="43" hidden="1"/>
    <cellStyle name="40% - Accent4" xfId="783" builtinId="43" hidden="1"/>
    <cellStyle name="40% - Accent4" xfId="822" builtinId="43" hidden="1"/>
    <cellStyle name="40% - Accent4" xfId="857" builtinId="43" hidden="1"/>
    <cellStyle name="40% - Accent4" xfId="895" builtinId="43" hidden="1"/>
    <cellStyle name="40% - Accent4" xfId="533" builtinId="43" hidden="1"/>
    <cellStyle name="40% - Accent4" xfId="948" builtinId="43" hidden="1"/>
    <cellStyle name="40% - Accent4" xfId="988" builtinId="43" hidden="1"/>
    <cellStyle name="40% - Accent4" xfId="1034" builtinId="43" hidden="1"/>
    <cellStyle name="40% - Accent4" xfId="1070" builtinId="43" hidden="1"/>
    <cellStyle name="40% - Accent4" xfId="1119" builtinId="43" hidden="1"/>
    <cellStyle name="40% - Accent4" xfId="1160" builtinId="43" hidden="1"/>
    <cellStyle name="40% - Accent4" xfId="1196" builtinId="43" hidden="1"/>
    <cellStyle name="40% - Accent4" xfId="1236" builtinId="43" hidden="1"/>
    <cellStyle name="40% - Accent4" xfId="909" builtinId="43" hidden="1"/>
    <cellStyle name="40% - Accent4" xfId="1277" builtinId="43" hidden="1"/>
    <cellStyle name="40% - Accent4" xfId="1314" builtinId="43" hidden="1"/>
    <cellStyle name="40% - Accent4" xfId="1357" builtinId="43" hidden="1"/>
    <cellStyle name="40% - Accent4" xfId="1389" builtinId="43" hidden="1"/>
    <cellStyle name="40% - Accent4" xfId="1434" builtinId="43" hidden="1"/>
    <cellStyle name="40% - Accent4" xfId="1470" builtinId="43" hidden="1"/>
    <cellStyle name="40% - Accent4" xfId="1503" builtinId="43" hidden="1"/>
    <cellStyle name="40% - Accent4" xfId="1539" builtinId="43" hidden="1"/>
    <cellStyle name="40% - Accent4" xfId="488" builtinId="43" hidden="1"/>
    <cellStyle name="40% - Accent4" xfId="1577" builtinId="43" hidden="1"/>
    <cellStyle name="40% - Accent4" xfId="1611" builtinId="43" hidden="1"/>
    <cellStyle name="40% - Accent4" xfId="1664" builtinId="43" hidden="1"/>
    <cellStyle name="40% - Accent4" xfId="1716" builtinId="43" hidden="1"/>
    <cellStyle name="40% - Accent4" xfId="1766" builtinId="43" hidden="1"/>
    <cellStyle name="40% - Accent4" xfId="1810" builtinId="43" hidden="1"/>
    <cellStyle name="40% - Accent4" xfId="1847" builtinId="43" hidden="1"/>
    <cellStyle name="40% - Accent4" xfId="1887" builtinId="43" hidden="1"/>
    <cellStyle name="40% - Accent4" xfId="1925" builtinId="43" hidden="1"/>
    <cellStyle name="40% - Accent4" xfId="1960" builtinId="43" hidden="1"/>
    <cellStyle name="40% - Accent4" xfId="2013" builtinId="43" hidden="1"/>
    <cellStyle name="40% - Accent4" xfId="2064" builtinId="43" hidden="1"/>
    <cellStyle name="40% - Accent4" xfId="2108" builtinId="43" hidden="1"/>
    <cellStyle name="40% - Accent4" xfId="2144" builtinId="43" hidden="1"/>
    <cellStyle name="40% - Accent4" xfId="2184" builtinId="43" hidden="1"/>
    <cellStyle name="40% - Accent4" xfId="2222" builtinId="43" hidden="1"/>
    <cellStyle name="40% - Accent4" xfId="2242" builtinId="43" hidden="1"/>
    <cellStyle name="40% - Accent4" xfId="2295" builtinId="43" hidden="1"/>
    <cellStyle name="40% - Accent4" xfId="2345" builtinId="43" hidden="1"/>
    <cellStyle name="40% - Accent4" xfId="2389" builtinId="43" hidden="1"/>
    <cellStyle name="40% - Accent4" xfId="2426" builtinId="43" hidden="1"/>
    <cellStyle name="40% - Accent4" xfId="2466" builtinId="43" hidden="1"/>
    <cellStyle name="40% - Accent4" xfId="2504" builtinId="43" hidden="1"/>
    <cellStyle name="40% - Accent4" xfId="2529" builtinId="43" hidden="1"/>
    <cellStyle name="40% - Accent4" xfId="2579" builtinId="43" hidden="1"/>
    <cellStyle name="40% - Accent4" xfId="2628" builtinId="43" hidden="1"/>
    <cellStyle name="40% - Accent4" xfId="2670" builtinId="43" hidden="1"/>
    <cellStyle name="40% - Accent4" xfId="2706" builtinId="43" hidden="1"/>
    <cellStyle name="40% - Accent4" xfId="2746" builtinId="43" hidden="1"/>
    <cellStyle name="40% - Accent4" xfId="2784" builtinId="43" hidden="1"/>
    <cellStyle name="40% - Accent4" xfId="2803" builtinId="43" hidden="1"/>
    <cellStyle name="40% - Accent4" xfId="2843" builtinId="43" hidden="1"/>
    <cellStyle name="40% - Accent4" xfId="2891" builtinId="43" hidden="1"/>
    <cellStyle name="40% - Accent4" xfId="2934" builtinId="43" hidden="1"/>
    <cellStyle name="40% - Accent4" xfId="2971" builtinId="43" hidden="1"/>
    <cellStyle name="40% - Accent4" xfId="3011" builtinId="43" hidden="1"/>
    <cellStyle name="40% - Accent4" xfId="3049" builtinId="43" hidden="1"/>
    <cellStyle name="40% - Accent4" xfId="3092" builtinId="43" hidden="1"/>
    <cellStyle name="40% - Accent4" xfId="3138" builtinId="43" hidden="1"/>
    <cellStyle name="40% - Accent5" xfId="43" builtinId="47" hidden="1"/>
    <cellStyle name="40% - Accent5" xfId="95" builtinId="47" hidden="1"/>
    <cellStyle name="40% - Accent5" xfId="137" builtinId="47" hidden="1"/>
    <cellStyle name="40% - Accent5" xfId="183" builtinId="47" hidden="1"/>
    <cellStyle name="40% - Accent5" xfId="233" builtinId="47" hidden="1"/>
    <cellStyle name="40% - Accent5" xfId="272" builtinId="47" hidden="1"/>
    <cellStyle name="40% - Accent5" xfId="320" builtinId="47" hidden="1"/>
    <cellStyle name="40% - Accent5" xfId="355" builtinId="47" hidden="1"/>
    <cellStyle name="40% - Accent5" xfId="404" builtinId="47" hidden="1"/>
    <cellStyle name="40% - Accent5" xfId="444" builtinId="47" hidden="1"/>
    <cellStyle name="40% - Accent5" xfId="481" builtinId="47" hidden="1"/>
    <cellStyle name="40% - Accent5" xfId="521" builtinId="47" hidden="1"/>
    <cellStyle name="40% - Accent5" xfId="568" builtinId="47" hidden="1"/>
    <cellStyle name="40% - Accent5" xfId="616" builtinId="47" hidden="1"/>
    <cellStyle name="40% - Accent5" xfId="655" builtinId="47" hidden="1"/>
    <cellStyle name="40% - Accent5" xfId="702" builtinId="47" hidden="1"/>
    <cellStyle name="40% - Accent5" xfId="738" builtinId="47" hidden="1"/>
    <cellStyle name="40% - Accent5" xfId="787" builtinId="47" hidden="1"/>
    <cellStyle name="40% - Accent5" xfId="826" builtinId="47" hidden="1"/>
    <cellStyle name="40% - Accent5" xfId="861" builtinId="47" hidden="1"/>
    <cellStyle name="40% - Accent5" xfId="899" builtinId="47" hidden="1"/>
    <cellStyle name="40% - Accent5" xfId="580" builtinId="47" hidden="1"/>
    <cellStyle name="40% - Accent5" xfId="952" builtinId="47" hidden="1"/>
    <cellStyle name="40% - Accent5" xfId="992" builtinId="47" hidden="1"/>
    <cellStyle name="40% - Accent5" xfId="1038" builtinId="47" hidden="1"/>
    <cellStyle name="40% - Accent5" xfId="1074" builtinId="47" hidden="1"/>
    <cellStyle name="40% - Accent5" xfId="1123" builtinId="47" hidden="1"/>
    <cellStyle name="40% - Accent5" xfId="1164" builtinId="47" hidden="1"/>
    <cellStyle name="40% - Accent5" xfId="1200" builtinId="47" hidden="1"/>
    <cellStyle name="40% - Accent5" xfId="1240" builtinId="47" hidden="1"/>
    <cellStyle name="40% - Accent5" xfId="1206" builtinId="47" hidden="1"/>
    <cellStyle name="40% - Accent5" xfId="1281" builtinId="47" hidden="1"/>
    <cellStyle name="40% - Accent5" xfId="1318" builtinId="47" hidden="1"/>
    <cellStyle name="40% - Accent5" xfId="1361" builtinId="47" hidden="1"/>
    <cellStyle name="40% - Accent5" xfId="1393" builtinId="47" hidden="1"/>
    <cellStyle name="40% - Accent5" xfId="1438" builtinId="47" hidden="1"/>
    <cellStyle name="40% - Accent5" xfId="1474" builtinId="47" hidden="1"/>
    <cellStyle name="40% - Accent5" xfId="1507" builtinId="47" hidden="1"/>
    <cellStyle name="40% - Accent5" xfId="1543" builtinId="47" hidden="1"/>
    <cellStyle name="40% - Accent5" xfId="537" builtinId="47" hidden="1"/>
    <cellStyle name="40% - Accent5" xfId="1581" builtinId="47" hidden="1"/>
    <cellStyle name="40% - Accent5" xfId="1615" builtinId="47" hidden="1"/>
    <cellStyle name="40% - Accent5" xfId="1668" builtinId="47" hidden="1"/>
    <cellStyle name="40% - Accent5" xfId="1720" builtinId="47" hidden="1"/>
    <cellStyle name="40% - Accent5" xfId="1770" builtinId="47" hidden="1"/>
    <cellStyle name="40% - Accent5" xfId="1814" builtinId="47" hidden="1"/>
    <cellStyle name="40% - Accent5" xfId="1851" builtinId="47" hidden="1"/>
    <cellStyle name="40% - Accent5" xfId="1891" builtinId="47" hidden="1"/>
    <cellStyle name="40% - Accent5" xfId="1929" builtinId="47" hidden="1"/>
    <cellStyle name="40% - Accent5" xfId="1964" builtinId="47" hidden="1"/>
    <cellStyle name="40% - Accent5" xfId="2017" builtinId="47" hidden="1"/>
    <cellStyle name="40% - Accent5" xfId="2068" builtinId="47" hidden="1"/>
    <cellStyle name="40% - Accent5" xfId="2112" builtinId="47" hidden="1"/>
    <cellStyle name="40% - Accent5" xfId="2148" builtinId="47" hidden="1"/>
    <cellStyle name="40% - Accent5" xfId="2188" builtinId="47" hidden="1"/>
    <cellStyle name="40% - Accent5" xfId="2226" builtinId="47" hidden="1"/>
    <cellStyle name="40% - Accent5" xfId="2246" builtinId="47" hidden="1"/>
    <cellStyle name="40% - Accent5" xfId="2299" builtinId="47" hidden="1"/>
    <cellStyle name="40% - Accent5" xfId="2349" builtinId="47" hidden="1"/>
    <cellStyle name="40% - Accent5" xfId="2393" builtinId="47" hidden="1"/>
    <cellStyle name="40% - Accent5" xfId="2430" builtinId="47" hidden="1"/>
    <cellStyle name="40% - Accent5" xfId="2470" builtinId="47" hidden="1"/>
    <cellStyle name="40% - Accent5" xfId="2508" builtinId="47" hidden="1"/>
    <cellStyle name="40% - Accent5" xfId="2533" builtinId="47" hidden="1"/>
    <cellStyle name="40% - Accent5" xfId="2583" builtinId="47" hidden="1"/>
    <cellStyle name="40% - Accent5" xfId="2632" builtinId="47" hidden="1"/>
    <cellStyle name="40% - Accent5" xfId="2674" builtinId="47" hidden="1"/>
    <cellStyle name="40% - Accent5" xfId="2710" builtinId="47" hidden="1"/>
    <cellStyle name="40% - Accent5" xfId="2750" builtinId="47" hidden="1"/>
    <cellStyle name="40% - Accent5" xfId="2788" builtinId="47" hidden="1"/>
    <cellStyle name="40% - Accent5" xfId="2807" builtinId="47" hidden="1"/>
    <cellStyle name="40% - Accent5" xfId="2847" builtinId="47" hidden="1"/>
    <cellStyle name="40% - Accent5" xfId="2895" builtinId="47" hidden="1"/>
    <cellStyle name="40% - Accent5" xfId="2938" builtinId="47" hidden="1"/>
    <cellStyle name="40% - Accent5" xfId="2975" builtinId="47" hidden="1"/>
    <cellStyle name="40% - Accent5" xfId="3015" builtinId="47" hidden="1"/>
    <cellStyle name="40% - Accent5" xfId="3053" builtinId="47" hidden="1"/>
    <cellStyle name="40% - Accent5" xfId="3096" builtinId="47" hidden="1"/>
    <cellStyle name="40% - Accent5" xfId="3142" builtinId="47" hidden="1"/>
    <cellStyle name="40% - Accent6" xfId="47" builtinId="51" hidden="1"/>
    <cellStyle name="40% - Accent6" xfId="99" builtinId="51" hidden="1"/>
    <cellStyle name="40% - Accent6" xfId="141" builtinId="51" hidden="1"/>
    <cellStyle name="40% - Accent6" xfId="187" builtinId="51" hidden="1"/>
    <cellStyle name="40% - Accent6" xfId="237" builtinId="51" hidden="1"/>
    <cellStyle name="40% - Accent6" xfId="276" builtinId="51" hidden="1"/>
    <cellStyle name="40% - Accent6" xfId="324" builtinId="51" hidden="1"/>
    <cellStyle name="40% - Accent6" xfId="359" builtinId="51" hidden="1"/>
    <cellStyle name="40% - Accent6" xfId="408" builtinId="51" hidden="1"/>
    <cellStyle name="40% - Accent6" xfId="448" builtinId="51" hidden="1"/>
    <cellStyle name="40% - Accent6" xfId="485" builtinId="51" hidden="1"/>
    <cellStyle name="40% - Accent6" xfId="525" builtinId="51" hidden="1"/>
    <cellStyle name="40% - Accent6" xfId="572" builtinId="51" hidden="1"/>
    <cellStyle name="40% - Accent6" xfId="620" builtinId="51" hidden="1"/>
    <cellStyle name="40% - Accent6" xfId="659" builtinId="51" hidden="1"/>
    <cellStyle name="40% - Accent6" xfId="706" builtinId="51" hidden="1"/>
    <cellStyle name="40% - Accent6" xfId="742" builtinId="51" hidden="1"/>
    <cellStyle name="40% - Accent6" xfId="791" builtinId="51" hidden="1"/>
    <cellStyle name="40% - Accent6" xfId="830" builtinId="51" hidden="1"/>
    <cellStyle name="40% - Accent6" xfId="865" builtinId="51" hidden="1"/>
    <cellStyle name="40% - Accent6" xfId="903" builtinId="51" hidden="1"/>
    <cellStyle name="40% - Accent6" xfId="907" builtinId="51" hidden="1"/>
    <cellStyle name="40% - Accent6" xfId="956" builtinId="51" hidden="1"/>
    <cellStyle name="40% - Accent6" xfId="996" builtinId="51" hidden="1"/>
    <cellStyle name="40% - Accent6" xfId="1042" builtinId="51" hidden="1"/>
    <cellStyle name="40% - Accent6" xfId="1078" builtinId="51" hidden="1"/>
    <cellStyle name="40% - Accent6" xfId="1127" builtinId="51" hidden="1"/>
    <cellStyle name="40% - Accent6" xfId="1168" builtinId="51" hidden="1"/>
    <cellStyle name="40% - Accent6" xfId="1204" builtinId="51" hidden="1"/>
    <cellStyle name="40% - Accent6" xfId="1244" builtinId="51" hidden="1"/>
    <cellStyle name="40% - Accent6" xfId="1134" builtinId="51" hidden="1"/>
    <cellStyle name="40% - Accent6" xfId="1285" builtinId="51" hidden="1"/>
    <cellStyle name="40% - Accent6" xfId="1322" builtinId="51" hidden="1"/>
    <cellStyle name="40% - Accent6" xfId="1365" builtinId="51" hidden="1"/>
    <cellStyle name="40% - Accent6" xfId="1397" builtinId="51" hidden="1"/>
    <cellStyle name="40% - Accent6" xfId="1442" builtinId="51" hidden="1"/>
    <cellStyle name="40% - Accent6" xfId="1478" builtinId="51" hidden="1"/>
    <cellStyle name="40% - Accent6" xfId="1511" builtinId="51" hidden="1"/>
    <cellStyle name="40% - Accent6" xfId="1547" builtinId="51" hidden="1"/>
    <cellStyle name="40% - Accent6" xfId="190" builtinId="51" hidden="1"/>
    <cellStyle name="40% - Accent6" xfId="1585" builtinId="51" hidden="1"/>
    <cellStyle name="40% - Accent6" xfId="1619" builtinId="51" hidden="1"/>
    <cellStyle name="40% - Accent6" xfId="1672" builtinId="51" hidden="1"/>
    <cellStyle name="40% - Accent6" xfId="1724" builtinId="51" hidden="1"/>
    <cellStyle name="40% - Accent6" xfId="1774" builtinId="51" hidden="1"/>
    <cellStyle name="40% - Accent6" xfId="1818" builtinId="51" hidden="1"/>
    <cellStyle name="40% - Accent6" xfId="1855" builtinId="51" hidden="1"/>
    <cellStyle name="40% - Accent6" xfId="1895" builtinId="51" hidden="1"/>
    <cellStyle name="40% - Accent6" xfId="1933" builtinId="51" hidden="1"/>
    <cellStyle name="40% - Accent6" xfId="1968" builtinId="51" hidden="1"/>
    <cellStyle name="40% - Accent6" xfId="2021" builtinId="51" hidden="1"/>
    <cellStyle name="40% - Accent6" xfId="2072" builtinId="51" hidden="1"/>
    <cellStyle name="40% - Accent6" xfId="2116" builtinId="51" hidden="1"/>
    <cellStyle name="40% - Accent6" xfId="2152" builtinId="51" hidden="1"/>
    <cellStyle name="40% - Accent6" xfId="2192" builtinId="51" hidden="1"/>
    <cellStyle name="40% - Accent6" xfId="2230" builtinId="51" hidden="1"/>
    <cellStyle name="40% - Accent6" xfId="2250" builtinId="51" hidden="1"/>
    <cellStyle name="40% - Accent6" xfId="2303" builtinId="51" hidden="1"/>
    <cellStyle name="40% - Accent6" xfId="2353" builtinId="51" hidden="1"/>
    <cellStyle name="40% - Accent6" xfId="2397" builtinId="51" hidden="1"/>
    <cellStyle name="40% - Accent6" xfId="2434" builtinId="51" hidden="1"/>
    <cellStyle name="40% - Accent6" xfId="2474" builtinId="51" hidden="1"/>
    <cellStyle name="40% - Accent6" xfId="2512" builtinId="51" hidden="1"/>
    <cellStyle name="40% - Accent6" xfId="2537" builtinId="51" hidden="1"/>
    <cellStyle name="40% - Accent6" xfId="2587" builtinId="51" hidden="1"/>
    <cellStyle name="40% - Accent6" xfId="2636" builtinId="51" hidden="1"/>
    <cellStyle name="40% - Accent6" xfId="2678" builtinId="51" hidden="1"/>
    <cellStyle name="40% - Accent6" xfId="2714" builtinId="51" hidden="1"/>
    <cellStyle name="40% - Accent6" xfId="2754" builtinId="51" hidden="1"/>
    <cellStyle name="40% - Accent6" xfId="2792" builtinId="51" hidden="1"/>
    <cellStyle name="40% - Accent6" xfId="2811" builtinId="51" hidden="1"/>
    <cellStyle name="40% - Accent6" xfId="2851" builtinId="51" hidden="1"/>
    <cellStyle name="40% - Accent6" xfId="2899" builtinId="51" hidden="1"/>
    <cellStyle name="40% - Accent6" xfId="2942" builtinId="51" hidden="1"/>
    <cellStyle name="40% - Accent6" xfId="2979" builtinId="51" hidden="1"/>
    <cellStyle name="40% - Accent6" xfId="3019" builtinId="51" hidden="1"/>
    <cellStyle name="40% - Accent6" xfId="3057" builtinId="51" hidden="1"/>
    <cellStyle name="40% - Accent6" xfId="3100" builtinId="51" hidden="1"/>
    <cellStyle name="40% - Accent6" xfId="3146" builtinId="51" hidden="1"/>
    <cellStyle name="60% - Accent1" xfId="28" builtinId="32" hidden="1"/>
    <cellStyle name="60% - Accent1" xfId="80" builtinId="32" hidden="1"/>
    <cellStyle name="60% - Accent1" xfId="122" builtinId="32" hidden="1"/>
    <cellStyle name="60% - Accent1" xfId="168" builtinId="32" hidden="1"/>
    <cellStyle name="60% - Accent1" xfId="218" builtinId="32" hidden="1"/>
    <cellStyle name="60% - Accent1" xfId="257" builtinId="32" hidden="1"/>
    <cellStyle name="60% - Accent1" xfId="305" builtinId="32" hidden="1"/>
    <cellStyle name="60% - Accent1" xfId="340" builtinId="32" hidden="1"/>
    <cellStyle name="60% - Accent1" xfId="389" builtinId="32" hidden="1"/>
    <cellStyle name="60% - Accent1" xfId="429" builtinId="32" hidden="1"/>
    <cellStyle name="60% - Accent1" xfId="466" builtinId="32" hidden="1"/>
    <cellStyle name="60% - Accent1" xfId="506" builtinId="32" hidden="1"/>
    <cellStyle name="60% - Accent1" xfId="553" builtinId="32" hidden="1"/>
    <cellStyle name="60% - Accent1" xfId="601" builtinId="32" hidden="1"/>
    <cellStyle name="60% - Accent1" xfId="640" builtinId="32" hidden="1"/>
    <cellStyle name="60% - Accent1" xfId="687" builtinId="32" hidden="1"/>
    <cellStyle name="60% - Accent1" xfId="723" builtinId="32" hidden="1"/>
    <cellStyle name="60% - Accent1" xfId="772" builtinId="32" hidden="1"/>
    <cellStyle name="60% - Accent1" xfId="811" builtinId="32" hidden="1"/>
    <cellStyle name="60% - Accent1" xfId="846" builtinId="32" hidden="1"/>
    <cellStyle name="60% - Accent1" xfId="884" builtinId="32" hidden="1"/>
    <cellStyle name="60% - Accent1" xfId="867" builtinId="32" hidden="1"/>
    <cellStyle name="60% - Accent1" xfId="937" builtinId="32" hidden="1"/>
    <cellStyle name="60% - Accent1" xfId="977" builtinId="32" hidden="1"/>
    <cellStyle name="60% - Accent1" xfId="1023" builtinId="32" hidden="1"/>
    <cellStyle name="60% - Accent1" xfId="1059" builtinId="32" hidden="1"/>
    <cellStyle name="60% - Accent1" xfId="1108" builtinId="32" hidden="1"/>
    <cellStyle name="60% - Accent1" xfId="1149" builtinId="32" hidden="1"/>
    <cellStyle name="60% - Accent1" xfId="1185" builtinId="32" hidden="1"/>
    <cellStyle name="60% - Accent1" xfId="1225" builtinId="32" hidden="1"/>
    <cellStyle name="60% - Accent1" xfId="1055" builtinId="32" hidden="1"/>
    <cellStyle name="60% - Accent1" xfId="1266" builtinId="32" hidden="1"/>
    <cellStyle name="60% - Accent1" xfId="1303" builtinId="32" hidden="1"/>
    <cellStyle name="60% - Accent1" xfId="1346" builtinId="32" hidden="1"/>
    <cellStyle name="60% - Accent1" xfId="1378" builtinId="32" hidden="1"/>
    <cellStyle name="60% - Accent1" xfId="1423" builtinId="32" hidden="1"/>
    <cellStyle name="60% - Accent1" xfId="1459" builtinId="32" hidden="1"/>
    <cellStyle name="60% - Accent1" xfId="1492" builtinId="32" hidden="1"/>
    <cellStyle name="60% - Accent1" xfId="1528" builtinId="32" hidden="1"/>
    <cellStyle name="60% - Accent1" xfId="361" builtinId="32" hidden="1"/>
    <cellStyle name="60% - Accent1" xfId="1566" builtinId="32" hidden="1"/>
    <cellStyle name="60% - Accent1" xfId="1600" builtinId="32" hidden="1"/>
    <cellStyle name="60% - Accent1" xfId="1653" builtinId="32" hidden="1"/>
    <cellStyle name="60% - Accent1" xfId="1705" builtinId="32" hidden="1"/>
    <cellStyle name="60% - Accent1" xfId="1755" builtinId="32" hidden="1"/>
    <cellStyle name="60% - Accent1" xfId="1799" builtinId="32" hidden="1"/>
    <cellStyle name="60% - Accent1" xfId="1836" builtinId="32" hidden="1"/>
    <cellStyle name="60% - Accent1" xfId="1876" builtinId="32" hidden="1"/>
    <cellStyle name="60% - Accent1" xfId="1914" builtinId="32" hidden="1"/>
    <cellStyle name="60% - Accent1" xfId="1949" builtinId="32" hidden="1"/>
    <cellStyle name="60% - Accent1" xfId="2002" builtinId="32" hidden="1"/>
    <cellStyle name="60% - Accent1" xfId="2053" builtinId="32" hidden="1"/>
    <cellStyle name="60% - Accent1" xfId="2097" builtinId="32" hidden="1"/>
    <cellStyle name="60% - Accent1" xfId="2133" builtinId="32" hidden="1"/>
    <cellStyle name="60% - Accent1" xfId="2173" builtinId="32" hidden="1"/>
    <cellStyle name="60% - Accent1" xfId="2211" builtinId="32" hidden="1"/>
    <cellStyle name="60% - Accent1" xfId="1972" builtinId="32" hidden="1"/>
    <cellStyle name="60% - Accent1" xfId="2284" builtinId="32" hidden="1"/>
    <cellStyle name="60% - Accent1" xfId="2334" builtinId="32" hidden="1"/>
    <cellStyle name="60% - Accent1" xfId="2378" builtinId="32" hidden="1"/>
    <cellStyle name="60% - Accent1" xfId="2415" builtinId="32" hidden="1"/>
    <cellStyle name="60% - Accent1" xfId="2455" builtinId="32" hidden="1"/>
    <cellStyle name="60% - Accent1" xfId="2493" builtinId="32" hidden="1"/>
    <cellStyle name="60% - Accent1" xfId="2518" builtinId="32" hidden="1"/>
    <cellStyle name="60% - Accent1" xfId="2568" builtinId="32" hidden="1"/>
    <cellStyle name="60% - Accent1" xfId="2617" builtinId="32" hidden="1"/>
    <cellStyle name="60% - Accent1" xfId="2659" builtinId="32" hidden="1"/>
    <cellStyle name="60% - Accent1" xfId="2695" builtinId="32" hidden="1"/>
    <cellStyle name="60% - Accent1" xfId="2735" builtinId="32" hidden="1"/>
    <cellStyle name="60% - Accent1" xfId="2773" builtinId="32" hidden="1"/>
    <cellStyle name="60% - Accent1" xfId="2540" builtinId="32" hidden="1"/>
    <cellStyle name="60% - Accent1" xfId="2832" builtinId="32" hidden="1"/>
    <cellStyle name="60% - Accent1" xfId="2880" builtinId="32" hidden="1"/>
    <cellStyle name="60% - Accent1" xfId="2923" builtinId="32" hidden="1"/>
    <cellStyle name="60% - Accent1" xfId="2960" builtinId="32" hidden="1"/>
    <cellStyle name="60% - Accent1" xfId="3000" builtinId="32" hidden="1"/>
    <cellStyle name="60% - Accent1" xfId="3038" builtinId="32" hidden="1"/>
    <cellStyle name="60% - Accent1" xfId="3081" builtinId="32" hidden="1"/>
    <cellStyle name="60% - Accent1" xfId="3127" builtinId="32" hidden="1"/>
    <cellStyle name="60% - Accent2" xfId="32" builtinId="36" hidden="1"/>
    <cellStyle name="60% - Accent2" xfId="84" builtinId="36" hidden="1"/>
    <cellStyle name="60% - Accent2" xfId="126" builtinId="36" hidden="1"/>
    <cellStyle name="60% - Accent2" xfId="172" builtinId="36" hidden="1"/>
    <cellStyle name="60% - Accent2" xfId="222" builtinId="36" hidden="1"/>
    <cellStyle name="60% - Accent2" xfId="261" builtinId="36" hidden="1"/>
    <cellStyle name="60% - Accent2" xfId="309" builtinId="36" hidden="1"/>
    <cellStyle name="60% - Accent2" xfId="344" builtinId="36" hidden="1"/>
    <cellStyle name="60% - Accent2" xfId="393" builtinId="36" hidden="1"/>
    <cellStyle name="60% - Accent2" xfId="433" builtinId="36" hidden="1"/>
    <cellStyle name="60% - Accent2" xfId="470" builtinId="36" hidden="1"/>
    <cellStyle name="60% - Accent2" xfId="510" builtinId="36" hidden="1"/>
    <cellStyle name="60% - Accent2" xfId="557" builtinId="36" hidden="1"/>
    <cellStyle name="60% - Accent2" xfId="605" builtinId="36" hidden="1"/>
    <cellStyle name="60% - Accent2" xfId="644" builtinId="36" hidden="1"/>
    <cellStyle name="60% - Accent2" xfId="691" builtinId="36" hidden="1"/>
    <cellStyle name="60% - Accent2" xfId="727" builtinId="36" hidden="1"/>
    <cellStyle name="60% - Accent2" xfId="776" builtinId="36" hidden="1"/>
    <cellStyle name="60% - Accent2" xfId="815" builtinId="36" hidden="1"/>
    <cellStyle name="60% - Accent2" xfId="850" builtinId="36" hidden="1"/>
    <cellStyle name="60% - Accent2" xfId="888" builtinId="36" hidden="1"/>
    <cellStyle name="60% - Accent2" xfId="798" builtinId="36" hidden="1"/>
    <cellStyle name="60% - Accent2" xfId="941" builtinId="36" hidden="1"/>
    <cellStyle name="60% - Accent2" xfId="981" builtinId="36" hidden="1"/>
    <cellStyle name="60% - Accent2" xfId="1027" builtinId="36" hidden="1"/>
    <cellStyle name="60% - Accent2" xfId="1063" builtinId="36" hidden="1"/>
    <cellStyle name="60% - Accent2" xfId="1112" builtinId="36" hidden="1"/>
    <cellStyle name="60% - Accent2" xfId="1153" builtinId="36" hidden="1"/>
    <cellStyle name="60% - Accent2" xfId="1189" builtinId="36" hidden="1"/>
    <cellStyle name="60% - Accent2" xfId="1229" builtinId="36" hidden="1"/>
    <cellStyle name="60% - Accent2" xfId="913" builtinId="36" hidden="1"/>
    <cellStyle name="60% - Accent2" xfId="1270" builtinId="36" hidden="1"/>
    <cellStyle name="60% - Accent2" xfId="1307" builtinId="36" hidden="1"/>
    <cellStyle name="60% - Accent2" xfId="1350" builtinId="36" hidden="1"/>
    <cellStyle name="60% - Accent2" xfId="1382" builtinId="36" hidden="1"/>
    <cellStyle name="60% - Accent2" xfId="1427" builtinId="36" hidden="1"/>
    <cellStyle name="60% - Accent2" xfId="1463" builtinId="36" hidden="1"/>
    <cellStyle name="60% - Accent2" xfId="1496" builtinId="36" hidden="1"/>
    <cellStyle name="60% - Accent2" xfId="1532" builtinId="36" hidden="1"/>
    <cellStyle name="60% - Accent2" xfId="336" builtinId="36" hidden="1"/>
    <cellStyle name="60% - Accent2" xfId="1570" builtinId="36" hidden="1"/>
    <cellStyle name="60% - Accent2" xfId="1604" builtinId="36" hidden="1"/>
    <cellStyle name="60% - Accent2" xfId="1657" builtinId="36" hidden="1"/>
    <cellStyle name="60% - Accent2" xfId="1709" builtinId="36" hidden="1"/>
    <cellStyle name="60% - Accent2" xfId="1759" builtinId="36" hidden="1"/>
    <cellStyle name="60% - Accent2" xfId="1803" builtinId="36" hidden="1"/>
    <cellStyle name="60% - Accent2" xfId="1840" builtinId="36" hidden="1"/>
    <cellStyle name="60% - Accent2" xfId="1880" builtinId="36" hidden="1"/>
    <cellStyle name="60% - Accent2" xfId="1918" builtinId="36" hidden="1"/>
    <cellStyle name="60% - Accent2" xfId="1953" builtinId="36" hidden="1"/>
    <cellStyle name="60% - Accent2" xfId="2006" builtinId="36" hidden="1"/>
    <cellStyle name="60% - Accent2" xfId="2057" builtinId="36" hidden="1"/>
    <cellStyle name="60% - Accent2" xfId="2101" builtinId="36" hidden="1"/>
    <cellStyle name="60% - Accent2" xfId="2137" builtinId="36" hidden="1"/>
    <cellStyle name="60% - Accent2" xfId="2177" builtinId="36" hidden="1"/>
    <cellStyle name="60% - Accent2" xfId="2215" builtinId="36" hidden="1"/>
    <cellStyle name="60% - Accent2" xfId="2235" builtinId="36" hidden="1"/>
    <cellStyle name="60% - Accent2" xfId="2288" builtinId="36" hidden="1"/>
    <cellStyle name="60% - Accent2" xfId="2338" builtinId="36" hidden="1"/>
    <cellStyle name="60% - Accent2" xfId="2382" builtinId="36" hidden="1"/>
    <cellStyle name="60% - Accent2" xfId="2419" builtinId="36" hidden="1"/>
    <cellStyle name="60% - Accent2" xfId="2459" builtinId="36" hidden="1"/>
    <cellStyle name="60% - Accent2" xfId="2497" builtinId="36" hidden="1"/>
    <cellStyle name="60% - Accent2" xfId="2522" builtinId="36" hidden="1"/>
    <cellStyle name="60% - Accent2" xfId="2572" builtinId="36" hidden="1"/>
    <cellStyle name="60% - Accent2" xfId="2621" builtinId="36" hidden="1"/>
    <cellStyle name="60% - Accent2" xfId="2663" builtinId="36" hidden="1"/>
    <cellStyle name="60% - Accent2" xfId="2699" builtinId="36" hidden="1"/>
    <cellStyle name="60% - Accent2" xfId="2739" builtinId="36" hidden="1"/>
    <cellStyle name="60% - Accent2" xfId="2777" builtinId="36" hidden="1"/>
    <cellStyle name="60% - Accent2" xfId="2796" builtinId="36" hidden="1"/>
    <cellStyle name="60% - Accent2" xfId="2836" builtinId="36" hidden="1"/>
    <cellStyle name="60% - Accent2" xfId="2884" builtinId="36" hidden="1"/>
    <cellStyle name="60% - Accent2" xfId="2927" builtinId="36" hidden="1"/>
    <cellStyle name="60% - Accent2" xfId="2964" builtinId="36" hidden="1"/>
    <cellStyle name="60% - Accent2" xfId="3004" builtinId="36" hidden="1"/>
    <cellStyle name="60% - Accent2" xfId="3042" builtinId="36" hidden="1"/>
    <cellStyle name="60% - Accent2" xfId="3085" builtinId="36" hidden="1"/>
    <cellStyle name="60% - Accent2" xfId="3131" builtinId="36" hidden="1"/>
    <cellStyle name="60% - Accent3" xfId="36" builtinId="40" hidden="1"/>
    <cellStyle name="60% - Accent3" xfId="88" builtinId="40" hidden="1"/>
    <cellStyle name="60% - Accent3" xfId="130" builtinId="40" hidden="1"/>
    <cellStyle name="60% - Accent3" xfId="176" builtinId="40" hidden="1"/>
    <cellStyle name="60% - Accent3" xfId="226" builtinId="40" hidden="1"/>
    <cellStyle name="60% - Accent3" xfId="265" builtinId="40" hidden="1"/>
    <cellStyle name="60% - Accent3" xfId="313" builtinId="40" hidden="1"/>
    <cellStyle name="60% - Accent3" xfId="348" builtinId="40" hidden="1"/>
    <cellStyle name="60% - Accent3" xfId="397" builtinId="40" hidden="1"/>
    <cellStyle name="60% - Accent3" xfId="437" builtinId="40" hidden="1"/>
    <cellStyle name="60% - Accent3" xfId="474" builtinId="40" hidden="1"/>
    <cellStyle name="60% - Accent3" xfId="514" builtinId="40" hidden="1"/>
    <cellStyle name="60% - Accent3" xfId="561" builtinId="40" hidden="1"/>
    <cellStyle name="60% - Accent3" xfId="609" builtinId="40" hidden="1"/>
    <cellStyle name="60% - Accent3" xfId="648" builtinId="40" hidden="1"/>
    <cellStyle name="60% - Accent3" xfId="695" builtinId="40" hidden="1"/>
    <cellStyle name="60% - Accent3" xfId="731" builtinId="40" hidden="1"/>
    <cellStyle name="60% - Accent3" xfId="780" builtinId="40" hidden="1"/>
    <cellStyle name="60% - Accent3" xfId="819" builtinId="40" hidden="1"/>
    <cellStyle name="60% - Accent3" xfId="854" builtinId="40" hidden="1"/>
    <cellStyle name="60% - Accent3" xfId="892" builtinId="40" hidden="1"/>
    <cellStyle name="60% - Accent3" xfId="623" builtinId="40" hidden="1"/>
    <cellStyle name="60% - Accent3" xfId="945" builtinId="40" hidden="1"/>
    <cellStyle name="60% - Accent3" xfId="985" builtinId="40" hidden="1"/>
    <cellStyle name="60% - Accent3" xfId="1031" builtinId="40" hidden="1"/>
    <cellStyle name="60% - Accent3" xfId="1067" builtinId="40" hidden="1"/>
    <cellStyle name="60% - Accent3" xfId="1116" builtinId="40" hidden="1"/>
    <cellStyle name="60% - Accent3" xfId="1157" builtinId="40" hidden="1"/>
    <cellStyle name="60% - Accent3" xfId="1193" builtinId="40" hidden="1"/>
    <cellStyle name="60% - Accent3" xfId="1233" builtinId="40" hidden="1"/>
    <cellStyle name="60% - Accent3" xfId="1016" builtinId="40" hidden="1"/>
    <cellStyle name="60% - Accent3" xfId="1274" builtinId="40" hidden="1"/>
    <cellStyle name="60% - Accent3" xfId="1311" builtinId="40" hidden="1"/>
    <cellStyle name="60% - Accent3" xfId="1354" builtinId="40" hidden="1"/>
    <cellStyle name="60% - Accent3" xfId="1386" builtinId="40" hidden="1"/>
    <cellStyle name="60% - Accent3" xfId="1431" builtinId="40" hidden="1"/>
    <cellStyle name="60% - Accent3" xfId="1467" builtinId="40" hidden="1"/>
    <cellStyle name="60% - Accent3" xfId="1500" builtinId="40" hidden="1"/>
    <cellStyle name="60% - Accent3" xfId="1536" builtinId="40" hidden="1"/>
    <cellStyle name="60% - Accent3" xfId="424" builtinId="40" hidden="1"/>
    <cellStyle name="60% - Accent3" xfId="1574" builtinId="40" hidden="1"/>
    <cellStyle name="60% - Accent3" xfId="1608" builtinId="40" hidden="1"/>
    <cellStyle name="60% - Accent3" xfId="1661" builtinId="40" hidden="1"/>
    <cellStyle name="60% - Accent3" xfId="1713" builtinId="40" hidden="1"/>
    <cellStyle name="60% - Accent3" xfId="1763" builtinId="40" hidden="1"/>
    <cellStyle name="60% - Accent3" xfId="1807" builtinId="40" hidden="1"/>
    <cellStyle name="60% - Accent3" xfId="1844" builtinId="40" hidden="1"/>
    <cellStyle name="60% - Accent3" xfId="1884" builtinId="40" hidden="1"/>
    <cellStyle name="60% - Accent3" xfId="1922" builtinId="40" hidden="1"/>
    <cellStyle name="60% - Accent3" xfId="1957" builtinId="40" hidden="1"/>
    <cellStyle name="60% - Accent3" xfId="2010" builtinId="40" hidden="1"/>
    <cellStyle name="60% - Accent3" xfId="2061" builtinId="40" hidden="1"/>
    <cellStyle name="60% - Accent3" xfId="2105" builtinId="40" hidden="1"/>
    <cellStyle name="60% - Accent3" xfId="2141" builtinId="40" hidden="1"/>
    <cellStyle name="60% - Accent3" xfId="2181" builtinId="40" hidden="1"/>
    <cellStyle name="60% - Accent3" xfId="2219" builtinId="40" hidden="1"/>
    <cellStyle name="60% - Accent3" xfId="2239" builtinId="40" hidden="1"/>
    <cellStyle name="60% - Accent3" xfId="2292" builtinId="40" hidden="1"/>
    <cellStyle name="60% - Accent3" xfId="2342" builtinId="40" hidden="1"/>
    <cellStyle name="60% - Accent3" xfId="2386" builtinId="40" hidden="1"/>
    <cellStyle name="60% - Accent3" xfId="2423" builtinId="40" hidden="1"/>
    <cellStyle name="60% - Accent3" xfId="2463" builtinId="40" hidden="1"/>
    <cellStyle name="60% - Accent3" xfId="2501" builtinId="40" hidden="1"/>
    <cellStyle name="60% - Accent3" xfId="2526" builtinId="40" hidden="1"/>
    <cellStyle name="60% - Accent3" xfId="2576" builtinId="40" hidden="1"/>
    <cellStyle name="60% - Accent3" xfId="2625" builtinId="40" hidden="1"/>
    <cellStyle name="60% - Accent3" xfId="2667" builtinId="40" hidden="1"/>
    <cellStyle name="60% - Accent3" xfId="2703" builtinId="40" hidden="1"/>
    <cellStyle name="60% - Accent3" xfId="2743" builtinId="40" hidden="1"/>
    <cellStyle name="60% - Accent3" xfId="2781" builtinId="40" hidden="1"/>
    <cellStyle name="60% - Accent3" xfId="2800" builtinId="40" hidden="1"/>
    <cellStyle name="60% - Accent3" xfId="2840" builtinId="40" hidden="1"/>
    <cellStyle name="60% - Accent3" xfId="2888" builtinId="40" hidden="1"/>
    <cellStyle name="60% - Accent3" xfId="2931" builtinId="40" hidden="1"/>
    <cellStyle name="60% - Accent3" xfId="2968" builtinId="40" hidden="1"/>
    <cellStyle name="60% - Accent3" xfId="3008" builtinId="40" hidden="1"/>
    <cellStyle name="60% - Accent3" xfId="3046" builtinId="40" hidden="1"/>
    <cellStyle name="60% - Accent3" xfId="3089" builtinId="40" hidden="1"/>
    <cellStyle name="60% - Accent3" xfId="3135" builtinId="40" hidden="1"/>
    <cellStyle name="60% - Accent4" xfId="40" builtinId="44" hidden="1"/>
    <cellStyle name="60% - Accent4" xfId="92" builtinId="44" hidden="1"/>
    <cellStyle name="60% - Accent4" xfId="134" builtinId="44" hidden="1"/>
    <cellStyle name="60% - Accent4" xfId="180" builtinId="44" hidden="1"/>
    <cellStyle name="60% - Accent4" xfId="230" builtinId="44" hidden="1"/>
    <cellStyle name="60% - Accent4" xfId="269" builtinId="44" hidden="1"/>
    <cellStyle name="60% - Accent4" xfId="317" builtinId="44" hidden="1"/>
    <cellStyle name="60% - Accent4" xfId="352" builtinId="44" hidden="1"/>
    <cellStyle name="60% - Accent4" xfId="401" builtinId="44" hidden="1"/>
    <cellStyle name="60% - Accent4" xfId="441" builtinId="44" hidden="1"/>
    <cellStyle name="60% - Accent4" xfId="478" builtinId="44" hidden="1"/>
    <cellStyle name="60% - Accent4" xfId="518" builtinId="44" hidden="1"/>
    <cellStyle name="60% - Accent4" xfId="565" builtinId="44" hidden="1"/>
    <cellStyle name="60% - Accent4" xfId="613" builtinId="44" hidden="1"/>
    <cellStyle name="60% - Accent4" xfId="652" builtinId="44" hidden="1"/>
    <cellStyle name="60% - Accent4" xfId="699" builtinId="44" hidden="1"/>
    <cellStyle name="60% - Accent4" xfId="735" builtinId="44" hidden="1"/>
    <cellStyle name="60% - Accent4" xfId="784" builtinId="44" hidden="1"/>
    <cellStyle name="60% - Accent4" xfId="823" builtinId="44" hidden="1"/>
    <cellStyle name="60% - Accent4" xfId="858" builtinId="44" hidden="1"/>
    <cellStyle name="60% - Accent4" xfId="896" builtinId="44" hidden="1"/>
    <cellStyle name="60% - Accent4" xfId="622" builtinId="44" hidden="1"/>
    <cellStyle name="60% - Accent4" xfId="949" builtinId="44" hidden="1"/>
    <cellStyle name="60% - Accent4" xfId="989" builtinId="44" hidden="1"/>
    <cellStyle name="60% - Accent4" xfId="1035" builtinId="44" hidden="1"/>
    <cellStyle name="60% - Accent4" xfId="1071" builtinId="44" hidden="1"/>
    <cellStyle name="60% - Accent4" xfId="1120" builtinId="44" hidden="1"/>
    <cellStyle name="60% - Accent4" xfId="1161" builtinId="44" hidden="1"/>
    <cellStyle name="60% - Accent4" xfId="1197" builtinId="44" hidden="1"/>
    <cellStyle name="60% - Accent4" xfId="1237" builtinId="44" hidden="1"/>
    <cellStyle name="60% - Accent4" xfId="912" builtinId="44" hidden="1"/>
    <cellStyle name="60% - Accent4" xfId="1278" builtinId="44" hidden="1"/>
    <cellStyle name="60% - Accent4" xfId="1315" builtinId="44" hidden="1"/>
    <cellStyle name="60% - Accent4" xfId="1358" builtinId="44" hidden="1"/>
    <cellStyle name="60% - Accent4" xfId="1390" builtinId="44" hidden="1"/>
    <cellStyle name="60% - Accent4" xfId="1435" builtinId="44" hidden="1"/>
    <cellStyle name="60% - Accent4" xfId="1471" builtinId="44" hidden="1"/>
    <cellStyle name="60% - Accent4" xfId="1504" builtinId="44" hidden="1"/>
    <cellStyle name="60% - Accent4" xfId="1540" builtinId="44" hidden="1"/>
    <cellStyle name="60% - Accent4" xfId="195" builtinId="44" hidden="1"/>
    <cellStyle name="60% - Accent4" xfId="1578" builtinId="44" hidden="1"/>
    <cellStyle name="60% - Accent4" xfId="1612" builtinId="44" hidden="1"/>
    <cellStyle name="60% - Accent4" xfId="1665" builtinId="44" hidden="1"/>
    <cellStyle name="60% - Accent4" xfId="1717" builtinId="44" hidden="1"/>
    <cellStyle name="60% - Accent4" xfId="1767" builtinId="44" hidden="1"/>
    <cellStyle name="60% - Accent4" xfId="1811" builtinId="44" hidden="1"/>
    <cellStyle name="60% - Accent4" xfId="1848" builtinId="44" hidden="1"/>
    <cellStyle name="60% - Accent4" xfId="1888" builtinId="44" hidden="1"/>
    <cellStyle name="60% - Accent4" xfId="1926" builtinId="44" hidden="1"/>
    <cellStyle name="60% - Accent4" xfId="1961" builtinId="44" hidden="1"/>
    <cellStyle name="60% - Accent4" xfId="2014" builtinId="44" hidden="1"/>
    <cellStyle name="60% - Accent4" xfId="2065" builtinId="44" hidden="1"/>
    <cellStyle name="60% - Accent4" xfId="2109" builtinId="44" hidden="1"/>
    <cellStyle name="60% - Accent4" xfId="2145" builtinId="44" hidden="1"/>
    <cellStyle name="60% - Accent4" xfId="2185" builtinId="44" hidden="1"/>
    <cellStyle name="60% - Accent4" xfId="2223" builtinId="44" hidden="1"/>
    <cellStyle name="60% - Accent4" xfId="2243" builtinId="44" hidden="1"/>
    <cellStyle name="60% - Accent4" xfId="2296" builtinId="44" hidden="1"/>
    <cellStyle name="60% - Accent4" xfId="2346" builtinId="44" hidden="1"/>
    <cellStyle name="60% - Accent4" xfId="2390" builtinId="44" hidden="1"/>
    <cellStyle name="60% - Accent4" xfId="2427" builtinId="44" hidden="1"/>
    <cellStyle name="60% - Accent4" xfId="2467" builtinId="44" hidden="1"/>
    <cellStyle name="60% - Accent4" xfId="2505" builtinId="44" hidden="1"/>
    <cellStyle name="60% - Accent4" xfId="2530" builtinId="44" hidden="1"/>
    <cellStyle name="60% - Accent4" xfId="2580" builtinId="44" hidden="1"/>
    <cellStyle name="60% - Accent4" xfId="2629" builtinId="44" hidden="1"/>
    <cellStyle name="60% - Accent4" xfId="2671" builtinId="44" hidden="1"/>
    <cellStyle name="60% - Accent4" xfId="2707" builtinId="44" hidden="1"/>
    <cellStyle name="60% - Accent4" xfId="2747" builtinId="44" hidden="1"/>
    <cellStyle name="60% - Accent4" xfId="2785" builtinId="44" hidden="1"/>
    <cellStyle name="60% - Accent4" xfId="2804" builtinId="44" hidden="1"/>
    <cellStyle name="60% - Accent4" xfId="2844" builtinId="44" hidden="1"/>
    <cellStyle name="60% - Accent4" xfId="2892" builtinId="44" hidden="1"/>
    <cellStyle name="60% - Accent4" xfId="2935" builtinId="44" hidden="1"/>
    <cellStyle name="60% - Accent4" xfId="2972" builtinId="44" hidden="1"/>
    <cellStyle name="60% - Accent4" xfId="3012" builtinId="44" hidden="1"/>
    <cellStyle name="60% - Accent4" xfId="3050" builtinId="44" hidden="1"/>
    <cellStyle name="60% - Accent4" xfId="3093" builtinId="44" hidden="1"/>
    <cellStyle name="60% - Accent4" xfId="3139" builtinId="44" hidden="1"/>
    <cellStyle name="60% - Accent5" xfId="44" builtinId="48" hidden="1"/>
    <cellStyle name="60% - Accent5" xfId="96" builtinId="48" hidden="1"/>
    <cellStyle name="60% - Accent5" xfId="138" builtinId="48" hidden="1"/>
    <cellStyle name="60% - Accent5" xfId="184" builtinId="48" hidden="1"/>
    <cellStyle name="60% - Accent5" xfId="234" builtinId="48" hidden="1"/>
    <cellStyle name="60% - Accent5" xfId="273" builtinId="48" hidden="1"/>
    <cellStyle name="60% - Accent5" xfId="321" builtinId="48" hidden="1"/>
    <cellStyle name="60% - Accent5" xfId="356" builtinId="48" hidden="1"/>
    <cellStyle name="60% - Accent5" xfId="405" builtinId="48" hidden="1"/>
    <cellStyle name="60% - Accent5" xfId="445" builtinId="48" hidden="1"/>
    <cellStyle name="60% - Accent5" xfId="482" builtinId="48" hidden="1"/>
    <cellStyle name="60% - Accent5" xfId="522" builtinId="48" hidden="1"/>
    <cellStyle name="60% - Accent5" xfId="569" builtinId="48" hidden="1"/>
    <cellStyle name="60% - Accent5" xfId="617" builtinId="48" hidden="1"/>
    <cellStyle name="60% - Accent5" xfId="656" builtinId="48" hidden="1"/>
    <cellStyle name="60% - Accent5" xfId="703" builtinId="48" hidden="1"/>
    <cellStyle name="60% - Accent5" xfId="739" builtinId="48" hidden="1"/>
    <cellStyle name="60% - Accent5" xfId="788" builtinId="48" hidden="1"/>
    <cellStyle name="60% - Accent5" xfId="827" builtinId="48" hidden="1"/>
    <cellStyle name="60% - Accent5" xfId="862" builtinId="48" hidden="1"/>
    <cellStyle name="60% - Accent5" xfId="900" builtinId="48" hidden="1"/>
    <cellStyle name="60% - Accent5" xfId="532" builtinId="48" hidden="1"/>
    <cellStyle name="60% - Accent5" xfId="953" builtinId="48" hidden="1"/>
    <cellStyle name="60% - Accent5" xfId="993" builtinId="48" hidden="1"/>
    <cellStyle name="60% - Accent5" xfId="1039" builtinId="48" hidden="1"/>
    <cellStyle name="60% - Accent5" xfId="1075" builtinId="48" hidden="1"/>
    <cellStyle name="60% - Accent5" xfId="1124" builtinId="48" hidden="1"/>
    <cellStyle name="60% - Accent5" xfId="1165" builtinId="48" hidden="1"/>
    <cellStyle name="60% - Accent5" xfId="1201" builtinId="48" hidden="1"/>
    <cellStyle name="60% - Accent5" xfId="1241" builtinId="48" hidden="1"/>
    <cellStyle name="60% - Accent5" xfId="1141" builtinId="48" hidden="1"/>
    <cellStyle name="60% - Accent5" xfId="1282" builtinId="48" hidden="1"/>
    <cellStyle name="60% - Accent5" xfId="1319" builtinId="48" hidden="1"/>
    <cellStyle name="60% - Accent5" xfId="1362" builtinId="48" hidden="1"/>
    <cellStyle name="60% - Accent5" xfId="1394" builtinId="48" hidden="1"/>
    <cellStyle name="60% - Accent5" xfId="1439" builtinId="48" hidden="1"/>
    <cellStyle name="60% - Accent5" xfId="1475" builtinId="48" hidden="1"/>
    <cellStyle name="60% - Accent5" xfId="1508" builtinId="48" hidden="1"/>
    <cellStyle name="60% - Accent5" xfId="1544" builtinId="48" hidden="1"/>
    <cellStyle name="60% - Accent5" xfId="745" builtinId="48" hidden="1"/>
    <cellStyle name="60% - Accent5" xfId="1582" builtinId="48" hidden="1"/>
    <cellStyle name="60% - Accent5" xfId="1616" builtinId="48" hidden="1"/>
    <cellStyle name="60% - Accent5" xfId="1669" builtinId="48" hidden="1"/>
    <cellStyle name="60% - Accent5" xfId="1721" builtinId="48" hidden="1"/>
    <cellStyle name="60% - Accent5" xfId="1771" builtinId="48" hidden="1"/>
    <cellStyle name="60% - Accent5" xfId="1815" builtinId="48" hidden="1"/>
    <cellStyle name="60% - Accent5" xfId="1852" builtinId="48" hidden="1"/>
    <cellStyle name="60% - Accent5" xfId="1892" builtinId="48" hidden="1"/>
    <cellStyle name="60% - Accent5" xfId="1930" builtinId="48" hidden="1"/>
    <cellStyle name="60% - Accent5" xfId="1965" builtinId="48" hidden="1"/>
    <cellStyle name="60% - Accent5" xfId="2018" builtinId="48" hidden="1"/>
    <cellStyle name="60% - Accent5" xfId="2069" builtinId="48" hidden="1"/>
    <cellStyle name="60% - Accent5" xfId="2113" builtinId="48" hidden="1"/>
    <cellStyle name="60% - Accent5" xfId="2149" builtinId="48" hidden="1"/>
    <cellStyle name="60% - Accent5" xfId="2189" builtinId="48" hidden="1"/>
    <cellStyle name="60% - Accent5" xfId="2227" builtinId="48" hidden="1"/>
    <cellStyle name="60% - Accent5" xfId="2247" builtinId="48" hidden="1"/>
    <cellStyle name="60% - Accent5" xfId="2300" builtinId="48" hidden="1"/>
    <cellStyle name="60% - Accent5" xfId="2350" builtinId="48" hidden="1"/>
    <cellStyle name="60% - Accent5" xfId="2394" builtinId="48" hidden="1"/>
    <cellStyle name="60% - Accent5" xfId="2431" builtinId="48" hidden="1"/>
    <cellStyle name="60% - Accent5" xfId="2471" builtinId="48" hidden="1"/>
    <cellStyle name="60% - Accent5" xfId="2509" builtinId="48" hidden="1"/>
    <cellStyle name="60% - Accent5" xfId="2534" builtinId="48" hidden="1"/>
    <cellStyle name="60% - Accent5" xfId="2584" builtinId="48" hidden="1"/>
    <cellStyle name="60% - Accent5" xfId="2633" builtinId="48" hidden="1"/>
    <cellStyle name="60% - Accent5" xfId="2675" builtinId="48" hidden="1"/>
    <cellStyle name="60% - Accent5" xfId="2711" builtinId="48" hidden="1"/>
    <cellStyle name="60% - Accent5" xfId="2751" builtinId="48" hidden="1"/>
    <cellStyle name="60% - Accent5" xfId="2789" builtinId="48" hidden="1"/>
    <cellStyle name="60% - Accent5" xfId="2808" builtinId="48" hidden="1"/>
    <cellStyle name="60% - Accent5" xfId="2848" builtinId="48" hidden="1"/>
    <cellStyle name="60% - Accent5" xfId="2896" builtinId="48" hidden="1"/>
    <cellStyle name="60% - Accent5" xfId="2939" builtinId="48" hidden="1"/>
    <cellStyle name="60% - Accent5" xfId="2976" builtinId="48" hidden="1"/>
    <cellStyle name="60% - Accent5" xfId="3016" builtinId="48" hidden="1"/>
    <cellStyle name="60% - Accent5" xfId="3054" builtinId="48" hidden="1"/>
    <cellStyle name="60% - Accent5" xfId="3097" builtinId="48" hidden="1"/>
    <cellStyle name="60% - Accent5" xfId="3143" builtinId="48" hidden="1"/>
    <cellStyle name="60% - Accent6" xfId="48" builtinId="52" hidden="1"/>
    <cellStyle name="60% - Accent6" xfId="100" builtinId="52" hidden="1"/>
    <cellStyle name="60% - Accent6" xfId="142" builtinId="52" hidden="1"/>
    <cellStyle name="60% - Accent6" xfId="188" builtinId="52" hidden="1"/>
    <cellStyle name="60% - Accent6" xfId="238" builtinId="52" hidden="1"/>
    <cellStyle name="60% - Accent6" xfId="277" builtinId="52" hidden="1"/>
    <cellStyle name="60% - Accent6" xfId="325" builtinId="52" hidden="1"/>
    <cellStyle name="60% - Accent6" xfId="360" builtinId="52" hidden="1"/>
    <cellStyle name="60% - Accent6" xfId="409" builtinId="52" hidden="1"/>
    <cellStyle name="60% - Accent6" xfId="449" builtinId="52" hidden="1"/>
    <cellStyle name="60% - Accent6" xfId="486" builtinId="52" hidden="1"/>
    <cellStyle name="60% - Accent6" xfId="526" builtinId="52" hidden="1"/>
    <cellStyle name="60% - Accent6" xfId="573" builtinId="52" hidden="1"/>
    <cellStyle name="60% - Accent6" xfId="621" builtinId="52" hidden="1"/>
    <cellStyle name="60% - Accent6" xfId="660" builtinId="52" hidden="1"/>
    <cellStyle name="60% - Accent6" xfId="707" builtinId="52" hidden="1"/>
    <cellStyle name="60% - Accent6" xfId="743" builtinId="52" hidden="1"/>
    <cellStyle name="60% - Accent6" xfId="792" builtinId="52" hidden="1"/>
    <cellStyle name="60% - Accent6" xfId="831" builtinId="52" hidden="1"/>
    <cellStyle name="60% - Accent6" xfId="866" builtinId="52" hidden="1"/>
    <cellStyle name="60% - Accent6" xfId="904" builtinId="52" hidden="1"/>
    <cellStyle name="60% - Accent6" xfId="908" builtinId="52" hidden="1"/>
    <cellStyle name="60% - Accent6" xfId="957" builtinId="52" hidden="1"/>
    <cellStyle name="60% - Accent6" xfId="997" builtinId="52" hidden="1"/>
    <cellStyle name="60% - Accent6" xfId="1043" builtinId="52" hidden="1"/>
    <cellStyle name="60% - Accent6" xfId="1079" builtinId="52" hidden="1"/>
    <cellStyle name="60% - Accent6" xfId="1128" builtinId="52" hidden="1"/>
    <cellStyle name="60% - Accent6" xfId="1169" builtinId="52" hidden="1"/>
    <cellStyle name="60% - Accent6" xfId="1205" builtinId="52" hidden="1"/>
    <cellStyle name="60% - Accent6" xfId="1245" builtinId="52" hidden="1"/>
    <cellStyle name="60% - Accent6" xfId="1101" builtinId="52" hidden="1"/>
    <cellStyle name="60% - Accent6" xfId="1286" builtinId="52" hidden="1"/>
    <cellStyle name="60% - Accent6" xfId="1323" builtinId="52" hidden="1"/>
    <cellStyle name="60% - Accent6" xfId="1366" builtinId="52" hidden="1"/>
    <cellStyle name="60% - Accent6" xfId="1398" builtinId="52" hidden="1"/>
    <cellStyle name="60% - Accent6" xfId="1443" builtinId="52" hidden="1"/>
    <cellStyle name="60% - Accent6" xfId="1479" builtinId="52" hidden="1"/>
    <cellStyle name="60% - Accent6" xfId="1512" builtinId="52" hidden="1"/>
    <cellStyle name="60% - Accent6" xfId="1548" builtinId="52" hidden="1"/>
    <cellStyle name="60% - Accent6" xfId="213" builtinId="52" hidden="1"/>
    <cellStyle name="60% - Accent6" xfId="1586" builtinId="52" hidden="1"/>
    <cellStyle name="60% - Accent6" xfId="1620" builtinId="52" hidden="1"/>
    <cellStyle name="60% - Accent6" xfId="1673" builtinId="52" hidden="1"/>
    <cellStyle name="60% - Accent6" xfId="1725" builtinId="52" hidden="1"/>
    <cellStyle name="60% - Accent6" xfId="1775" builtinId="52" hidden="1"/>
    <cellStyle name="60% - Accent6" xfId="1819" builtinId="52" hidden="1"/>
    <cellStyle name="60% - Accent6" xfId="1856" builtinId="52" hidden="1"/>
    <cellStyle name="60% - Accent6" xfId="1896" builtinId="52" hidden="1"/>
    <cellStyle name="60% - Accent6" xfId="1934" builtinId="52" hidden="1"/>
    <cellStyle name="60% - Accent6" xfId="1969" builtinId="52" hidden="1"/>
    <cellStyle name="60% - Accent6" xfId="2022" builtinId="52" hidden="1"/>
    <cellStyle name="60% - Accent6" xfId="2073" builtinId="52" hidden="1"/>
    <cellStyle name="60% - Accent6" xfId="2117" builtinId="52" hidden="1"/>
    <cellStyle name="60% - Accent6" xfId="2153" builtinId="52" hidden="1"/>
    <cellStyle name="60% - Accent6" xfId="2193" builtinId="52" hidden="1"/>
    <cellStyle name="60% - Accent6" xfId="2231" builtinId="52" hidden="1"/>
    <cellStyle name="60% - Accent6" xfId="2251" builtinId="52" hidden="1"/>
    <cellStyle name="60% - Accent6" xfId="2304" builtinId="52" hidden="1"/>
    <cellStyle name="60% - Accent6" xfId="2354" builtinId="52" hidden="1"/>
    <cellStyle name="60% - Accent6" xfId="2398" builtinId="52" hidden="1"/>
    <cellStyle name="60% - Accent6" xfId="2435" builtinId="52" hidden="1"/>
    <cellStyle name="60% - Accent6" xfId="2475" builtinId="52" hidden="1"/>
    <cellStyle name="60% - Accent6" xfId="2513" builtinId="52" hidden="1"/>
    <cellStyle name="60% - Accent6" xfId="2538" builtinId="52" hidden="1"/>
    <cellStyle name="60% - Accent6" xfId="2588" builtinId="52" hidden="1"/>
    <cellStyle name="60% - Accent6" xfId="2637" builtinId="52" hidden="1"/>
    <cellStyle name="60% - Accent6" xfId="2679" builtinId="52" hidden="1"/>
    <cellStyle name="60% - Accent6" xfId="2715" builtinId="52" hidden="1"/>
    <cellStyle name="60% - Accent6" xfId="2755" builtinId="52" hidden="1"/>
    <cellStyle name="60% - Accent6" xfId="2793" builtinId="52" hidden="1"/>
    <cellStyle name="60% - Accent6" xfId="2812" builtinId="52" hidden="1"/>
    <cellStyle name="60% - Accent6" xfId="2852" builtinId="52" hidden="1"/>
    <cellStyle name="60% - Accent6" xfId="2900" builtinId="52" hidden="1"/>
    <cellStyle name="60% - Accent6" xfId="2943" builtinId="52" hidden="1"/>
    <cellStyle name="60% - Accent6" xfId="2980" builtinId="52" hidden="1"/>
    <cellStyle name="60% - Accent6" xfId="3020" builtinId="52" hidden="1"/>
    <cellStyle name="60% - Accent6" xfId="3058" builtinId="52" hidden="1"/>
    <cellStyle name="60% - Accent6" xfId="3101" builtinId="52" hidden="1"/>
    <cellStyle name="60% - Accent6" xfId="3147" builtinId="52" hidden="1"/>
    <cellStyle name="Accent1" xfId="25" builtinId="29" hidden="1"/>
    <cellStyle name="Accent1" xfId="77" builtinId="29" hidden="1"/>
    <cellStyle name="Accent1" xfId="119" builtinId="29" hidden="1"/>
    <cellStyle name="Accent1" xfId="165" builtinId="29" hidden="1"/>
    <cellStyle name="Accent1" xfId="215" builtinId="29" hidden="1"/>
    <cellStyle name="Accent1" xfId="254" builtinId="29" hidden="1"/>
    <cellStyle name="Accent1" xfId="302" builtinId="29" hidden="1"/>
    <cellStyle name="Accent1" xfId="337" builtinId="29" hidden="1"/>
    <cellStyle name="Accent1" xfId="386" builtinId="29" hidden="1"/>
    <cellStyle name="Accent1" xfId="426" builtinId="29" hidden="1"/>
    <cellStyle name="Accent1" xfId="463" builtinId="29" hidden="1"/>
    <cellStyle name="Accent1" xfId="503" builtinId="29" hidden="1"/>
    <cellStyle name="Accent1" xfId="550" builtinId="29" hidden="1"/>
    <cellStyle name="Accent1" xfId="598" builtinId="29" hidden="1"/>
    <cellStyle name="Accent1" xfId="637" builtinId="29" hidden="1"/>
    <cellStyle name="Accent1" xfId="684" builtinId="29" hidden="1"/>
    <cellStyle name="Accent1" xfId="720" builtinId="29" hidden="1"/>
    <cellStyle name="Accent1" xfId="769" builtinId="29" hidden="1"/>
    <cellStyle name="Accent1" xfId="808" builtinId="29" hidden="1"/>
    <cellStyle name="Accent1" xfId="843" builtinId="29" hidden="1"/>
    <cellStyle name="Accent1" xfId="881" builtinId="29" hidden="1"/>
    <cellStyle name="Accent1" xfId="578" builtinId="29" hidden="1"/>
    <cellStyle name="Accent1" xfId="934" builtinId="29" hidden="1"/>
    <cellStyle name="Accent1" xfId="974" builtinId="29" hidden="1"/>
    <cellStyle name="Accent1" xfId="1020" builtinId="29" hidden="1"/>
    <cellStyle name="Accent1" xfId="1056" builtinId="29" hidden="1"/>
    <cellStyle name="Accent1" xfId="1105" builtinId="29" hidden="1"/>
    <cellStyle name="Accent1" xfId="1146" builtinId="29" hidden="1"/>
    <cellStyle name="Accent1" xfId="1182" builtinId="29" hidden="1"/>
    <cellStyle name="Accent1" xfId="1222" builtinId="29" hidden="1"/>
    <cellStyle name="Accent1" xfId="1138" builtinId="29" hidden="1"/>
    <cellStyle name="Accent1" xfId="1263" builtinId="29" hidden="1"/>
    <cellStyle name="Accent1" xfId="1300" builtinId="29" hidden="1"/>
    <cellStyle name="Accent1" xfId="1343" builtinId="29" hidden="1"/>
    <cellStyle name="Accent1" xfId="1375" builtinId="29" hidden="1"/>
    <cellStyle name="Accent1" xfId="1420" builtinId="29" hidden="1"/>
    <cellStyle name="Accent1" xfId="1456" builtinId="29" hidden="1"/>
    <cellStyle name="Accent1" xfId="1489" builtinId="29" hidden="1"/>
    <cellStyle name="Accent1" xfId="1525" builtinId="29" hidden="1"/>
    <cellStyle name="Accent1" xfId="298" builtinId="29" hidden="1"/>
    <cellStyle name="Accent1" xfId="1563" builtinId="29" hidden="1"/>
    <cellStyle name="Accent1" xfId="1597" builtinId="29" hidden="1"/>
    <cellStyle name="Accent1" xfId="1650" builtinId="29" hidden="1"/>
    <cellStyle name="Accent1" xfId="1702" builtinId="29" hidden="1"/>
    <cellStyle name="Accent1" xfId="1752" builtinId="29" hidden="1"/>
    <cellStyle name="Accent1" xfId="1796" builtinId="29" hidden="1"/>
    <cellStyle name="Accent1" xfId="1833" builtinId="29" hidden="1"/>
    <cellStyle name="Accent1" xfId="1873" builtinId="29" hidden="1"/>
    <cellStyle name="Accent1" xfId="1911" builtinId="29" hidden="1"/>
    <cellStyle name="Accent1" xfId="1946" builtinId="29" hidden="1"/>
    <cellStyle name="Accent1" xfId="1999" builtinId="29" hidden="1"/>
    <cellStyle name="Accent1" xfId="2050" builtinId="29" hidden="1"/>
    <cellStyle name="Accent1" xfId="2094" builtinId="29" hidden="1"/>
    <cellStyle name="Accent1" xfId="2130" builtinId="29" hidden="1"/>
    <cellStyle name="Accent1" xfId="2170" builtinId="29" hidden="1"/>
    <cellStyle name="Accent1" xfId="2208" builtinId="29" hidden="1"/>
    <cellStyle name="Accent1" xfId="2023" builtinId="29" hidden="1"/>
    <cellStyle name="Accent1" xfId="2281" builtinId="29" hidden="1"/>
    <cellStyle name="Accent1" xfId="2331" builtinId="29" hidden="1"/>
    <cellStyle name="Accent1" xfId="2375" builtinId="29" hidden="1"/>
    <cellStyle name="Accent1" xfId="2412" builtinId="29" hidden="1"/>
    <cellStyle name="Accent1" xfId="2452" builtinId="29" hidden="1"/>
    <cellStyle name="Accent1" xfId="2490" builtinId="29" hidden="1"/>
    <cellStyle name="Accent1" xfId="2089" builtinId="29" hidden="1"/>
    <cellStyle name="Accent1" xfId="2565" builtinId="29" hidden="1"/>
    <cellStyle name="Accent1" xfId="2614" builtinId="29" hidden="1"/>
    <cellStyle name="Accent1" xfId="2656" builtinId="29" hidden="1"/>
    <cellStyle name="Accent1" xfId="2692" builtinId="29" hidden="1"/>
    <cellStyle name="Accent1" xfId="2732" builtinId="29" hidden="1"/>
    <cellStyle name="Accent1" xfId="2770" builtinId="29" hidden="1"/>
    <cellStyle name="Accent1" xfId="2252" builtinId="29" hidden="1"/>
    <cellStyle name="Accent1" xfId="2829" builtinId="29" hidden="1"/>
    <cellStyle name="Accent1" xfId="2877" builtinId="29" hidden="1"/>
    <cellStyle name="Accent1" xfId="2920" builtinId="29" hidden="1"/>
    <cellStyle name="Accent1" xfId="2957" builtinId="29" hidden="1"/>
    <cellStyle name="Accent1" xfId="2997" builtinId="29" hidden="1"/>
    <cellStyle name="Accent1" xfId="3035" builtinId="29" hidden="1"/>
    <cellStyle name="Accent1" xfId="3078" builtinId="29" hidden="1"/>
    <cellStyle name="Accent1" xfId="3124" builtinId="29" hidden="1"/>
    <cellStyle name="Accent2" xfId="29" builtinId="33" hidden="1"/>
    <cellStyle name="Accent2" xfId="81" builtinId="33" hidden="1"/>
    <cellStyle name="Accent2" xfId="123" builtinId="33" hidden="1"/>
    <cellStyle name="Accent2" xfId="169" builtinId="33" hidden="1"/>
    <cellStyle name="Accent2" xfId="219" builtinId="33" hidden="1"/>
    <cellStyle name="Accent2" xfId="258" builtinId="33" hidden="1"/>
    <cellStyle name="Accent2" xfId="306" builtinId="33" hidden="1"/>
    <cellStyle name="Accent2" xfId="341" builtinId="33" hidden="1"/>
    <cellStyle name="Accent2" xfId="390" builtinId="33" hidden="1"/>
    <cellStyle name="Accent2" xfId="430" builtinId="33" hidden="1"/>
    <cellStyle name="Accent2" xfId="467" builtinId="33" hidden="1"/>
    <cellStyle name="Accent2" xfId="507" builtinId="33" hidden="1"/>
    <cellStyle name="Accent2" xfId="554" builtinId="33" hidden="1"/>
    <cellStyle name="Accent2" xfId="602" builtinId="33" hidden="1"/>
    <cellStyle name="Accent2" xfId="641" builtinId="33" hidden="1"/>
    <cellStyle name="Accent2" xfId="688" builtinId="33" hidden="1"/>
    <cellStyle name="Accent2" xfId="724" builtinId="33" hidden="1"/>
    <cellStyle name="Accent2" xfId="773" builtinId="33" hidden="1"/>
    <cellStyle name="Accent2" xfId="812" builtinId="33" hidden="1"/>
    <cellStyle name="Accent2" xfId="847" builtinId="33" hidden="1"/>
    <cellStyle name="Accent2" xfId="885" builtinId="33" hidden="1"/>
    <cellStyle name="Accent2" xfId="804" builtinId="33" hidden="1"/>
    <cellStyle name="Accent2" xfId="938" builtinId="33" hidden="1"/>
    <cellStyle name="Accent2" xfId="978" builtinId="33" hidden="1"/>
    <cellStyle name="Accent2" xfId="1024" builtinId="33" hidden="1"/>
    <cellStyle name="Accent2" xfId="1060" builtinId="33" hidden="1"/>
    <cellStyle name="Accent2" xfId="1109" builtinId="33" hidden="1"/>
    <cellStyle name="Accent2" xfId="1150" builtinId="33" hidden="1"/>
    <cellStyle name="Accent2" xfId="1186" builtinId="33" hidden="1"/>
    <cellStyle name="Accent2" xfId="1226" builtinId="33" hidden="1"/>
    <cellStyle name="Accent2" xfId="1051" builtinId="33" hidden="1"/>
    <cellStyle name="Accent2" xfId="1267" builtinId="33" hidden="1"/>
    <cellStyle name="Accent2" xfId="1304" builtinId="33" hidden="1"/>
    <cellStyle name="Accent2" xfId="1347" builtinId="33" hidden="1"/>
    <cellStyle name="Accent2" xfId="1379" builtinId="33" hidden="1"/>
    <cellStyle name="Accent2" xfId="1424" builtinId="33" hidden="1"/>
    <cellStyle name="Accent2" xfId="1460" builtinId="33" hidden="1"/>
    <cellStyle name="Accent2" xfId="1493" builtinId="33" hidden="1"/>
    <cellStyle name="Accent2" xfId="1529" builtinId="33" hidden="1"/>
    <cellStyle name="Accent2" xfId="194" builtinId="33" hidden="1"/>
    <cellStyle name="Accent2" xfId="1567" builtinId="33" hidden="1"/>
    <cellStyle name="Accent2" xfId="1601" builtinId="33" hidden="1"/>
    <cellStyle name="Accent2" xfId="1654" builtinId="33" hidden="1"/>
    <cellStyle name="Accent2" xfId="1706" builtinId="33" hidden="1"/>
    <cellStyle name="Accent2" xfId="1756" builtinId="33" hidden="1"/>
    <cellStyle name="Accent2" xfId="1800" builtinId="33" hidden="1"/>
    <cellStyle name="Accent2" xfId="1837" builtinId="33" hidden="1"/>
    <cellStyle name="Accent2" xfId="1877" builtinId="33" hidden="1"/>
    <cellStyle name="Accent2" xfId="1915" builtinId="33" hidden="1"/>
    <cellStyle name="Accent2" xfId="1950" builtinId="33" hidden="1"/>
    <cellStyle name="Accent2" xfId="2003" builtinId="33" hidden="1"/>
    <cellStyle name="Accent2" xfId="2054" builtinId="33" hidden="1"/>
    <cellStyle name="Accent2" xfId="2098" builtinId="33" hidden="1"/>
    <cellStyle name="Accent2" xfId="2134" builtinId="33" hidden="1"/>
    <cellStyle name="Accent2" xfId="2174" builtinId="33" hidden="1"/>
    <cellStyle name="Accent2" xfId="2212" builtinId="33" hidden="1"/>
    <cellStyle name="Accent2" xfId="1625" builtinId="33" hidden="1"/>
    <cellStyle name="Accent2" xfId="2285" builtinId="33" hidden="1"/>
    <cellStyle name="Accent2" xfId="2335" builtinId="33" hidden="1"/>
    <cellStyle name="Accent2" xfId="2379" builtinId="33" hidden="1"/>
    <cellStyle name="Accent2" xfId="2416" builtinId="33" hidden="1"/>
    <cellStyle name="Accent2" xfId="2456" builtinId="33" hidden="1"/>
    <cellStyle name="Accent2" xfId="2494" builtinId="33" hidden="1"/>
    <cellStyle name="Accent2" xfId="2519" builtinId="33" hidden="1"/>
    <cellStyle name="Accent2" xfId="2569" builtinId="33" hidden="1"/>
    <cellStyle name="Accent2" xfId="2618" builtinId="33" hidden="1"/>
    <cellStyle name="Accent2" xfId="2660" builtinId="33" hidden="1"/>
    <cellStyle name="Accent2" xfId="2696" builtinId="33" hidden="1"/>
    <cellStyle name="Accent2" xfId="2736" builtinId="33" hidden="1"/>
    <cellStyle name="Accent2" xfId="2774" builtinId="33" hidden="1"/>
    <cellStyle name="Accent2" xfId="2541" builtinId="33" hidden="1"/>
    <cellStyle name="Accent2" xfId="2833" builtinId="33" hidden="1"/>
    <cellStyle name="Accent2" xfId="2881" builtinId="33" hidden="1"/>
    <cellStyle name="Accent2" xfId="2924" builtinId="33" hidden="1"/>
    <cellStyle name="Accent2" xfId="2961" builtinId="33" hidden="1"/>
    <cellStyle name="Accent2" xfId="3001" builtinId="33" hidden="1"/>
    <cellStyle name="Accent2" xfId="3039" builtinId="33" hidden="1"/>
    <cellStyle name="Accent2" xfId="3082" builtinId="33" hidden="1"/>
    <cellStyle name="Accent2" xfId="3128" builtinId="33" hidden="1"/>
    <cellStyle name="Accent3" xfId="33" builtinId="37" hidden="1"/>
    <cellStyle name="Accent3" xfId="85" builtinId="37" hidden="1"/>
    <cellStyle name="Accent3" xfId="127" builtinId="37" hidden="1"/>
    <cellStyle name="Accent3" xfId="173" builtinId="37" hidden="1"/>
    <cellStyle name="Accent3" xfId="223" builtinId="37" hidden="1"/>
    <cellStyle name="Accent3" xfId="262" builtinId="37" hidden="1"/>
    <cellStyle name="Accent3" xfId="310" builtinId="37" hidden="1"/>
    <cellStyle name="Accent3" xfId="345" builtinId="37" hidden="1"/>
    <cellStyle name="Accent3" xfId="394" builtinId="37" hidden="1"/>
    <cellStyle name="Accent3" xfId="434" builtinId="37" hidden="1"/>
    <cellStyle name="Accent3" xfId="471" builtinId="37" hidden="1"/>
    <cellStyle name="Accent3" xfId="511" builtinId="37" hidden="1"/>
    <cellStyle name="Accent3" xfId="558" builtinId="37" hidden="1"/>
    <cellStyle name="Accent3" xfId="606" builtinId="37" hidden="1"/>
    <cellStyle name="Accent3" xfId="645" builtinId="37" hidden="1"/>
    <cellStyle name="Accent3" xfId="692" builtinId="37" hidden="1"/>
    <cellStyle name="Accent3" xfId="728" builtinId="37" hidden="1"/>
    <cellStyle name="Accent3" xfId="777" builtinId="37" hidden="1"/>
    <cellStyle name="Accent3" xfId="816" builtinId="37" hidden="1"/>
    <cellStyle name="Accent3" xfId="851" builtinId="37" hidden="1"/>
    <cellStyle name="Accent3" xfId="889" builtinId="37" hidden="1"/>
    <cellStyle name="Accent3" xfId="766" builtinId="37" hidden="1"/>
    <cellStyle name="Accent3" xfId="942" builtinId="37" hidden="1"/>
    <cellStyle name="Accent3" xfId="982" builtinId="37" hidden="1"/>
    <cellStyle name="Accent3" xfId="1028" builtinId="37" hidden="1"/>
    <cellStyle name="Accent3" xfId="1064" builtinId="37" hidden="1"/>
    <cellStyle name="Accent3" xfId="1113" builtinId="37" hidden="1"/>
    <cellStyle name="Accent3" xfId="1154" builtinId="37" hidden="1"/>
    <cellStyle name="Accent3" xfId="1190" builtinId="37" hidden="1"/>
    <cellStyle name="Accent3" xfId="1230" builtinId="37" hidden="1"/>
    <cellStyle name="Accent3" xfId="1080" builtinId="37" hidden="1"/>
    <cellStyle name="Accent3" xfId="1271" builtinId="37" hidden="1"/>
    <cellStyle name="Accent3" xfId="1308" builtinId="37" hidden="1"/>
    <cellStyle name="Accent3" xfId="1351" builtinId="37" hidden="1"/>
    <cellStyle name="Accent3" xfId="1383" builtinId="37" hidden="1"/>
    <cellStyle name="Accent3" xfId="1428" builtinId="37" hidden="1"/>
    <cellStyle name="Accent3" xfId="1464" builtinId="37" hidden="1"/>
    <cellStyle name="Accent3" xfId="1497" builtinId="37" hidden="1"/>
    <cellStyle name="Accent3" xfId="1533" builtinId="37" hidden="1"/>
    <cellStyle name="Accent3" xfId="362" builtinId="37" hidden="1"/>
    <cellStyle name="Accent3" xfId="1571" builtinId="37" hidden="1"/>
    <cellStyle name="Accent3" xfId="1605" builtinId="37" hidden="1"/>
    <cellStyle name="Accent3" xfId="1658" builtinId="37" hidden="1"/>
    <cellStyle name="Accent3" xfId="1710" builtinId="37" hidden="1"/>
    <cellStyle name="Accent3" xfId="1760" builtinId="37" hidden="1"/>
    <cellStyle name="Accent3" xfId="1804" builtinId="37" hidden="1"/>
    <cellStyle name="Accent3" xfId="1841" builtinId="37" hidden="1"/>
    <cellStyle name="Accent3" xfId="1881" builtinId="37" hidden="1"/>
    <cellStyle name="Accent3" xfId="1919" builtinId="37" hidden="1"/>
    <cellStyle name="Accent3" xfId="1954" builtinId="37" hidden="1"/>
    <cellStyle name="Accent3" xfId="2007" builtinId="37" hidden="1"/>
    <cellStyle name="Accent3" xfId="2058" builtinId="37" hidden="1"/>
    <cellStyle name="Accent3" xfId="2102" builtinId="37" hidden="1"/>
    <cellStyle name="Accent3" xfId="2138" builtinId="37" hidden="1"/>
    <cellStyle name="Accent3" xfId="2178" builtinId="37" hidden="1"/>
    <cellStyle name="Accent3" xfId="2216" builtinId="37" hidden="1"/>
    <cellStyle name="Accent3" xfId="2236" builtinId="37" hidden="1"/>
    <cellStyle name="Accent3" xfId="2289" builtinId="37" hidden="1"/>
    <cellStyle name="Accent3" xfId="2339" builtinId="37" hidden="1"/>
    <cellStyle name="Accent3" xfId="2383" builtinId="37" hidden="1"/>
    <cellStyle name="Accent3" xfId="2420" builtinId="37" hidden="1"/>
    <cellStyle name="Accent3" xfId="2460" builtinId="37" hidden="1"/>
    <cellStyle name="Accent3" xfId="2498" builtinId="37" hidden="1"/>
    <cellStyle name="Accent3" xfId="2523" builtinId="37" hidden="1"/>
    <cellStyle name="Accent3" xfId="2573" builtinId="37" hidden="1"/>
    <cellStyle name="Accent3" xfId="2622" builtinId="37" hidden="1"/>
    <cellStyle name="Accent3" xfId="2664" builtinId="37" hidden="1"/>
    <cellStyle name="Accent3" xfId="2700" builtinId="37" hidden="1"/>
    <cellStyle name="Accent3" xfId="2740" builtinId="37" hidden="1"/>
    <cellStyle name="Accent3" xfId="2778" builtinId="37" hidden="1"/>
    <cellStyle name="Accent3" xfId="2797" builtinId="37" hidden="1"/>
    <cellStyle name="Accent3" xfId="2837" builtinId="37" hidden="1"/>
    <cellStyle name="Accent3" xfId="2885" builtinId="37" hidden="1"/>
    <cellStyle name="Accent3" xfId="2928" builtinId="37" hidden="1"/>
    <cellStyle name="Accent3" xfId="2965" builtinId="37" hidden="1"/>
    <cellStyle name="Accent3" xfId="3005" builtinId="37" hidden="1"/>
    <cellStyle name="Accent3" xfId="3043" builtinId="37" hidden="1"/>
    <cellStyle name="Accent3" xfId="3086" builtinId="37" hidden="1"/>
    <cellStyle name="Accent3" xfId="3132" builtinId="37" hidden="1"/>
    <cellStyle name="Accent4" xfId="37" builtinId="41" hidden="1"/>
    <cellStyle name="Accent4" xfId="89" builtinId="41" hidden="1"/>
    <cellStyle name="Accent4" xfId="131" builtinId="41" hidden="1"/>
    <cellStyle name="Accent4" xfId="177" builtinId="41" hidden="1"/>
    <cellStyle name="Accent4" xfId="227" builtinId="41" hidden="1"/>
    <cellStyle name="Accent4" xfId="266" builtinId="41" hidden="1"/>
    <cellStyle name="Accent4" xfId="314" builtinId="41" hidden="1"/>
    <cellStyle name="Accent4" xfId="349" builtinId="41" hidden="1"/>
    <cellStyle name="Accent4" xfId="398" builtinId="41" hidden="1"/>
    <cellStyle name="Accent4" xfId="438" builtinId="41" hidden="1"/>
    <cellStyle name="Accent4" xfId="475" builtinId="41" hidden="1"/>
    <cellStyle name="Accent4" xfId="515" builtinId="41" hidden="1"/>
    <cellStyle name="Accent4" xfId="562" builtinId="41" hidden="1"/>
    <cellStyle name="Accent4" xfId="610" builtinId="41" hidden="1"/>
    <cellStyle name="Accent4" xfId="649" builtinId="41" hidden="1"/>
    <cellStyle name="Accent4" xfId="696" builtinId="41" hidden="1"/>
    <cellStyle name="Accent4" xfId="732" builtinId="41" hidden="1"/>
    <cellStyle name="Accent4" xfId="781" builtinId="41" hidden="1"/>
    <cellStyle name="Accent4" xfId="820" builtinId="41" hidden="1"/>
    <cellStyle name="Accent4" xfId="855" builtinId="41" hidden="1"/>
    <cellStyle name="Accent4" xfId="893" builtinId="41" hidden="1"/>
    <cellStyle name="Accent4" xfId="531" builtinId="41" hidden="1"/>
    <cellStyle name="Accent4" xfId="946" builtinId="41" hidden="1"/>
    <cellStyle name="Accent4" xfId="986" builtinId="41" hidden="1"/>
    <cellStyle name="Accent4" xfId="1032" builtinId="41" hidden="1"/>
    <cellStyle name="Accent4" xfId="1068" builtinId="41" hidden="1"/>
    <cellStyle name="Accent4" xfId="1117" builtinId="41" hidden="1"/>
    <cellStyle name="Accent4" xfId="1158" builtinId="41" hidden="1"/>
    <cellStyle name="Accent4" xfId="1194" builtinId="41" hidden="1"/>
    <cellStyle name="Accent4" xfId="1234" builtinId="41" hidden="1"/>
    <cellStyle name="Accent4" xfId="998" builtinId="41" hidden="1"/>
    <cellStyle name="Accent4" xfId="1275" builtinId="41" hidden="1"/>
    <cellStyle name="Accent4" xfId="1312" builtinId="41" hidden="1"/>
    <cellStyle name="Accent4" xfId="1355" builtinId="41" hidden="1"/>
    <cellStyle name="Accent4" xfId="1387" builtinId="41" hidden="1"/>
    <cellStyle name="Accent4" xfId="1432" builtinId="41" hidden="1"/>
    <cellStyle name="Accent4" xfId="1468" builtinId="41" hidden="1"/>
    <cellStyle name="Accent4" xfId="1501" builtinId="41" hidden="1"/>
    <cellStyle name="Accent4" xfId="1537" builtinId="41" hidden="1"/>
    <cellStyle name="Accent4" xfId="459" builtinId="41" hidden="1"/>
    <cellStyle name="Accent4" xfId="1575" builtinId="41" hidden="1"/>
    <cellStyle name="Accent4" xfId="1609" builtinId="41" hidden="1"/>
    <cellStyle name="Accent4" xfId="1662" builtinId="41" hidden="1"/>
    <cellStyle name="Accent4" xfId="1714" builtinId="41" hidden="1"/>
    <cellStyle name="Accent4" xfId="1764" builtinId="41" hidden="1"/>
    <cellStyle name="Accent4" xfId="1808" builtinId="41" hidden="1"/>
    <cellStyle name="Accent4" xfId="1845" builtinId="41" hidden="1"/>
    <cellStyle name="Accent4" xfId="1885" builtinId="41" hidden="1"/>
    <cellStyle name="Accent4" xfId="1923" builtinId="41" hidden="1"/>
    <cellStyle name="Accent4" xfId="1958" builtinId="41" hidden="1"/>
    <cellStyle name="Accent4" xfId="2011" builtinId="41" hidden="1"/>
    <cellStyle name="Accent4" xfId="2062" builtinId="41" hidden="1"/>
    <cellStyle name="Accent4" xfId="2106" builtinId="41" hidden="1"/>
    <cellStyle name="Accent4" xfId="2142" builtinId="41" hidden="1"/>
    <cellStyle name="Accent4" xfId="2182" builtinId="41" hidden="1"/>
    <cellStyle name="Accent4" xfId="2220" builtinId="41" hidden="1"/>
    <cellStyle name="Accent4" xfId="2240" builtinId="41" hidden="1"/>
    <cellStyle name="Accent4" xfId="2293" builtinId="41" hidden="1"/>
    <cellStyle name="Accent4" xfId="2343" builtinId="41" hidden="1"/>
    <cellStyle name="Accent4" xfId="2387" builtinId="41" hidden="1"/>
    <cellStyle name="Accent4" xfId="2424" builtinId="41" hidden="1"/>
    <cellStyle name="Accent4" xfId="2464" builtinId="41" hidden="1"/>
    <cellStyle name="Accent4" xfId="2502" builtinId="41" hidden="1"/>
    <cellStyle name="Accent4" xfId="2527" builtinId="41" hidden="1"/>
    <cellStyle name="Accent4" xfId="2577" builtinId="41" hidden="1"/>
    <cellStyle name="Accent4" xfId="2626" builtinId="41" hidden="1"/>
    <cellStyle name="Accent4" xfId="2668" builtinId="41" hidden="1"/>
    <cellStyle name="Accent4" xfId="2704" builtinId="41" hidden="1"/>
    <cellStyle name="Accent4" xfId="2744" builtinId="41" hidden="1"/>
    <cellStyle name="Accent4" xfId="2782" builtinId="41" hidden="1"/>
    <cellStyle name="Accent4" xfId="2801" builtinId="41" hidden="1"/>
    <cellStyle name="Accent4" xfId="2841" builtinId="41" hidden="1"/>
    <cellStyle name="Accent4" xfId="2889" builtinId="41" hidden="1"/>
    <cellStyle name="Accent4" xfId="2932" builtinId="41" hidden="1"/>
    <cellStyle name="Accent4" xfId="2969" builtinId="41" hidden="1"/>
    <cellStyle name="Accent4" xfId="3009" builtinId="41" hidden="1"/>
    <cellStyle name="Accent4" xfId="3047" builtinId="41" hidden="1"/>
    <cellStyle name="Accent4" xfId="3090" builtinId="41" hidden="1"/>
    <cellStyle name="Accent4" xfId="3136" builtinId="41" hidden="1"/>
    <cellStyle name="Accent5" xfId="41" builtinId="45" hidden="1"/>
    <cellStyle name="Accent5" xfId="93" builtinId="45" hidden="1"/>
    <cellStyle name="Accent5" xfId="135" builtinId="45" hidden="1"/>
    <cellStyle name="Accent5" xfId="181" builtinId="45" hidden="1"/>
    <cellStyle name="Accent5" xfId="231" builtinId="45" hidden="1"/>
    <cellStyle name="Accent5" xfId="270" builtinId="45" hidden="1"/>
    <cellStyle name="Accent5" xfId="318" builtinId="45" hidden="1"/>
    <cellStyle name="Accent5" xfId="353" builtinId="45" hidden="1"/>
    <cellStyle name="Accent5" xfId="402" builtinId="45" hidden="1"/>
    <cellStyle name="Accent5" xfId="442" builtinId="45" hidden="1"/>
    <cellStyle name="Accent5" xfId="479" builtinId="45" hidden="1"/>
    <cellStyle name="Accent5" xfId="519" builtinId="45" hidden="1"/>
    <cellStyle name="Accent5" xfId="566" builtinId="45" hidden="1"/>
    <cellStyle name="Accent5" xfId="614" builtinId="45" hidden="1"/>
    <cellStyle name="Accent5" xfId="653" builtinId="45" hidden="1"/>
    <cellStyle name="Accent5" xfId="700" builtinId="45" hidden="1"/>
    <cellStyle name="Accent5" xfId="736" builtinId="45" hidden="1"/>
    <cellStyle name="Accent5" xfId="785" builtinId="45" hidden="1"/>
    <cellStyle name="Accent5" xfId="824" builtinId="45" hidden="1"/>
    <cellStyle name="Accent5" xfId="859" builtinId="45" hidden="1"/>
    <cellStyle name="Accent5" xfId="897" builtinId="45" hidden="1"/>
    <cellStyle name="Accent5" xfId="534" builtinId="45" hidden="1"/>
    <cellStyle name="Accent5" xfId="950" builtinId="45" hidden="1"/>
    <cellStyle name="Accent5" xfId="990" builtinId="45" hidden="1"/>
    <cellStyle name="Accent5" xfId="1036" builtinId="45" hidden="1"/>
    <cellStyle name="Accent5" xfId="1072" builtinId="45" hidden="1"/>
    <cellStyle name="Accent5" xfId="1121" builtinId="45" hidden="1"/>
    <cellStyle name="Accent5" xfId="1162" builtinId="45" hidden="1"/>
    <cellStyle name="Accent5" xfId="1198" builtinId="45" hidden="1"/>
    <cellStyle name="Accent5" xfId="1238" builtinId="45" hidden="1"/>
    <cellStyle name="Accent5" xfId="1246" builtinId="45" hidden="1"/>
    <cellStyle name="Accent5" xfId="1279" builtinId="45" hidden="1"/>
    <cellStyle name="Accent5" xfId="1316" builtinId="45" hidden="1"/>
    <cellStyle name="Accent5" xfId="1359" builtinId="45" hidden="1"/>
    <cellStyle name="Accent5" xfId="1391" builtinId="45" hidden="1"/>
    <cellStyle name="Accent5" xfId="1436" builtinId="45" hidden="1"/>
    <cellStyle name="Accent5" xfId="1472" builtinId="45" hidden="1"/>
    <cellStyle name="Accent5" xfId="1505" builtinId="45" hidden="1"/>
    <cellStyle name="Accent5" xfId="1541" builtinId="45" hidden="1"/>
    <cellStyle name="Accent5" xfId="502" builtinId="45" hidden="1"/>
    <cellStyle name="Accent5" xfId="1579" builtinId="45" hidden="1"/>
    <cellStyle name="Accent5" xfId="1613" builtinId="45" hidden="1"/>
    <cellStyle name="Accent5" xfId="1666" builtinId="45" hidden="1"/>
    <cellStyle name="Accent5" xfId="1718" builtinId="45" hidden="1"/>
    <cellStyle name="Accent5" xfId="1768" builtinId="45" hidden="1"/>
    <cellStyle name="Accent5" xfId="1812" builtinId="45" hidden="1"/>
    <cellStyle name="Accent5" xfId="1849" builtinId="45" hidden="1"/>
    <cellStyle name="Accent5" xfId="1889" builtinId="45" hidden="1"/>
    <cellStyle name="Accent5" xfId="1927" builtinId="45" hidden="1"/>
    <cellStyle name="Accent5" xfId="1962" builtinId="45" hidden="1"/>
    <cellStyle name="Accent5" xfId="2015" builtinId="45" hidden="1"/>
    <cellStyle name="Accent5" xfId="2066" builtinId="45" hidden="1"/>
    <cellStyle name="Accent5" xfId="2110" builtinId="45" hidden="1"/>
    <cellStyle name="Accent5" xfId="2146" builtinId="45" hidden="1"/>
    <cellStyle name="Accent5" xfId="2186" builtinId="45" hidden="1"/>
    <cellStyle name="Accent5" xfId="2224" builtinId="45" hidden="1"/>
    <cellStyle name="Accent5" xfId="2244" builtinId="45" hidden="1"/>
    <cellStyle name="Accent5" xfId="2297" builtinId="45" hidden="1"/>
    <cellStyle name="Accent5" xfId="2347" builtinId="45" hidden="1"/>
    <cellStyle name="Accent5" xfId="2391" builtinId="45" hidden="1"/>
    <cellStyle name="Accent5" xfId="2428" builtinId="45" hidden="1"/>
    <cellStyle name="Accent5" xfId="2468" builtinId="45" hidden="1"/>
    <cellStyle name="Accent5" xfId="2506" builtinId="45" hidden="1"/>
    <cellStyle name="Accent5" xfId="2531" builtinId="45" hidden="1"/>
    <cellStyle name="Accent5" xfId="2581" builtinId="45" hidden="1"/>
    <cellStyle name="Accent5" xfId="2630" builtinId="45" hidden="1"/>
    <cellStyle name="Accent5" xfId="2672" builtinId="45" hidden="1"/>
    <cellStyle name="Accent5" xfId="2708" builtinId="45" hidden="1"/>
    <cellStyle name="Accent5" xfId="2748" builtinId="45" hidden="1"/>
    <cellStyle name="Accent5" xfId="2786" builtinId="45" hidden="1"/>
    <cellStyle name="Accent5" xfId="2805" builtinId="45" hidden="1"/>
    <cellStyle name="Accent5" xfId="2845" builtinId="45" hidden="1"/>
    <cellStyle name="Accent5" xfId="2893" builtinId="45" hidden="1"/>
    <cellStyle name="Accent5" xfId="2936" builtinId="45" hidden="1"/>
    <cellStyle name="Accent5" xfId="2973" builtinId="45" hidden="1"/>
    <cellStyle name="Accent5" xfId="3013" builtinId="45" hidden="1"/>
    <cellStyle name="Accent5" xfId="3051" builtinId="45" hidden="1"/>
    <cellStyle name="Accent5" xfId="3094" builtinId="45" hidden="1"/>
    <cellStyle name="Accent5" xfId="3140" builtinId="45" hidden="1"/>
    <cellStyle name="Accent6" xfId="45" builtinId="49" hidden="1"/>
    <cellStyle name="Accent6" xfId="97" builtinId="49" hidden="1"/>
    <cellStyle name="Accent6" xfId="139" builtinId="49" hidden="1"/>
    <cellStyle name="Accent6" xfId="185" builtinId="49" hidden="1"/>
    <cellStyle name="Accent6" xfId="235" builtinId="49" hidden="1"/>
    <cellStyle name="Accent6" xfId="274" builtinId="49" hidden="1"/>
    <cellStyle name="Accent6" xfId="322" builtinId="49" hidden="1"/>
    <cellStyle name="Accent6" xfId="357" builtinId="49" hidden="1"/>
    <cellStyle name="Accent6" xfId="406" builtinId="49" hidden="1"/>
    <cellStyle name="Accent6" xfId="446" builtinId="49" hidden="1"/>
    <cellStyle name="Accent6" xfId="483" builtinId="49" hidden="1"/>
    <cellStyle name="Accent6" xfId="523" builtinId="49" hidden="1"/>
    <cellStyle name="Accent6" xfId="570" builtinId="49" hidden="1"/>
    <cellStyle name="Accent6" xfId="618" builtinId="49" hidden="1"/>
    <cellStyle name="Accent6" xfId="657" builtinId="49" hidden="1"/>
    <cellStyle name="Accent6" xfId="704" builtinId="49" hidden="1"/>
    <cellStyle name="Accent6" xfId="740" builtinId="49" hidden="1"/>
    <cellStyle name="Accent6" xfId="789" builtinId="49" hidden="1"/>
    <cellStyle name="Accent6" xfId="828" builtinId="49" hidden="1"/>
    <cellStyle name="Accent6" xfId="863" builtinId="49" hidden="1"/>
    <cellStyle name="Accent6" xfId="901" builtinId="49" hidden="1"/>
    <cellStyle name="Accent6" xfId="535" builtinId="49" hidden="1"/>
    <cellStyle name="Accent6" xfId="954" builtinId="49" hidden="1"/>
    <cellStyle name="Accent6" xfId="994" builtinId="49" hidden="1"/>
    <cellStyle name="Accent6" xfId="1040" builtinId="49" hidden="1"/>
    <cellStyle name="Accent6" xfId="1076" builtinId="49" hidden="1"/>
    <cellStyle name="Accent6" xfId="1125" builtinId="49" hidden="1"/>
    <cellStyle name="Accent6" xfId="1166" builtinId="49" hidden="1"/>
    <cellStyle name="Accent6" xfId="1202" builtinId="49" hidden="1"/>
    <cellStyle name="Accent6" xfId="1242" builtinId="49" hidden="1"/>
    <cellStyle name="Accent6" xfId="1175" builtinId="49" hidden="1"/>
    <cellStyle name="Accent6" xfId="1283" builtinId="49" hidden="1"/>
    <cellStyle name="Accent6" xfId="1320" builtinId="49" hidden="1"/>
    <cellStyle name="Accent6" xfId="1363" builtinId="49" hidden="1"/>
    <cellStyle name="Accent6" xfId="1395" builtinId="49" hidden="1"/>
    <cellStyle name="Accent6" xfId="1440" builtinId="49" hidden="1"/>
    <cellStyle name="Accent6" xfId="1476" builtinId="49" hidden="1"/>
    <cellStyle name="Accent6" xfId="1509" builtinId="49" hidden="1"/>
    <cellStyle name="Accent6" xfId="1545" builtinId="49" hidden="1"/>
    <cellStyle name="Accent6" xfId="973" builtinId="49" hidden="1"/>
    <cellStyle name="Accent6" xfId="1583" builtinId="49" hidden="1"/>
    <cellStyle name="Accent6" xfId="1617" builtinId="49" hidden="1"/>
    <cellStyle name="Accent6" xfId="1670" builtinId="49" hidden="1"/>
    <cellStyle name="Accent6" xfId="1722" builtinId="49" hidden="1"/>
    <cellStyle name="Accent6" xfId="1772" builtinId="49" hidden="1"/>
    <cellStyle name="Accent6" xfId="1816" builtinId="49" hidden="1"/>
    <cellStyle name="Accent6" xfId="1853" builtinId="49" hidden="1"/>
    <cellStyle name="Accent6" xfId="1893" builtinId="49" hidden="1"/>
    <cellStyle name="Accent6" xfId="1931" builtinId="49" hidden="1"/>
    <cellStyle name="Accent6" xfId="1966" builtinId="49" hidden="1"/>
    <cellStyle name="Accent6" xfId="2019" builtinId="49" hidden="1"/>
    <cellStyle name="Accent6" xfId="2070" builtinId="49" hidden="1"/>
    <cellStyle name="Accent6" xfId="2114" builtinId="49" hidden="1"/>
    <cellStyle name="Accent6" xfId="2150" builtinId="49" hidden="1"/>
    <cellStyle name="Accent6" xfId="2190" builtinId="49" hidden="1"/>
    <cellStyle name="Accent6" xfId="2228" builtinId="49" hidden="1"/>
    <cellStyle name="Accent6" xfId="2248" builtinId="49" hidden="1"/>
    <cellStyle name="Accent6" xfId="2301" builtinId="49" hidden="1"/>
    <cellStyle name="Accent6" xfId="2351" builtinId="49" hidden="1"/>
    <cellStyle name="Accent6" xfId="2395" builtinId="49" hidden="1"/>
    <cellStyle name="Accent6" xfId="2432" builtinId="49" hidden="1"/>
    <cellStyle name="Accent6" xfId="2472" builtinId="49" hidden="1"/>
    <cellStyle name="Accent6" xfId="2510" builtinId="49" hidden="1"/>
    <cellStyle name="Accent6" xfId="2535" builtinId="49" hidden="1"/>
    <cellStyle name="Accent6" xfId="2585" builtinId="49" hidden="1"/>
    <cellStyle name="Accent6" xfId="2634" builtinId="49" hidden="1"/>
    <cellStyle name="Accent6" xfId="2676" builtinId="49" hidden="1"/>
    <cellStyle name="Accent6" xfId="2712" builtinId="49" hidden="1"/>
    <cellStyle name="Accent6" xfId="2752" builtinId="49" hidden="1"/>
    <cellStyle name="Accent6" xfId="2790" builtinId="49" hidden="1"/>
    <cellStyle name="Accent6" xfId="2809" builtinId="49" hidden="1"/>
    <cellStyle name="Accent6" xfId="2849" builtinId="49" hidden="1"/>
    <cellStyle name="Accent6" xfId="2897" builtinId="49" hidden="1"/>
    <cellStyle name="Accent6" xfId="2940" builtinId="49" hidden="1"/>
    <cellStyle name="Accent6" xfId="2977" builtinId="49" hidden="1"/>
    <cellStyle name="Accent6" xfId="3017" builtinId="49" hidden="1"/>
    <cellStyle name="Accent6" xfId="3055" builtinId="49" hidden="1"/>
    <cellStyle name="Accent6" xfId="3098" builtinId="49" hidden="1"/>
    <cellStyle name="Accent6" xfId="3144" builtinId="49" hidden="1"/>
    <cellStyle name="Bad" xfId="9" builtinId="27" hidden="1"/>
    <cellStyle name="Bad" xfId="64" builtinId="27" hidden="1"/>
    <cellStyle name="Bad" xfId="104" builtinId="27" hidden="1"/>
    <cellStyle name="Bad" xfId="155" builtinId="27" hidden="1"/>
    <cellStyle name="Bad" xfId="200" builtinId="27" hidden="1"/>
    <cellStyle name="Bad" xfId="243" builtinId="27" hidden="1"/>
    <cellStyle name="Bad" xfId="287" builtinId="27" hidden="1"/>
    <cellStyle name="Bad" xfId="282" builtinId="27" hidden="1"/>
    <cellStyle name="Bad" xfId="372" builtinId="27" hidden="1"/>
    <cellStyle name="Bad" xfId="366" builtinId="27" hidden="1"/>
    <cellStyle name="Bad" xfId="414" builtinId="27" hidden="1"/>
    <cellStyle name="Bad" xfId="491" builtinId="27" hidden="1"/>
    <cellStyle name="Bad" xfId="540" builtinId="27" hidden="1"/>
    <cellStyle name="Bad" xfId="584" builtinId="27" hidden="1"/>
    <cellStyle name="Bad" xfId="626" builtinId="27" hidden="1"/>
    <cellStyle name="Bad" xfId="669" builtinId="27" hidden="1"/>
    <cellStyle name="Bad" xfId="664" builtinId="27" hidden="1"/>
    <cellStyle name="Bad" xfId="755" builtinId="27" hidden="1"/>
    <cellStyle name="Bad" xfId="749" builtinId="27" hidden="1"/>
    <cellStyle name="Bad" xfId="797" builtinId="27" hidden="1"/>
    <cellStyle name="Bad" xfId="870" builtinId="27" hidden="1"/>
    <cellStyle name="Bad" xfId="682" builtinId="27" hidden="1"/>
    <cellStyle name="Bad" xfId="920" builtinId="27" hidden="1"/>
    <cellStyle name="Bad" xfId="962" builtinId="27" hidden="1"/>
    <cellStyle name="Bad" xfId="1005" builtinId="27" hidden="1"/>
    <cellStyle name="Bad" xfId="1000" builtinId="27" hidden="1"/>
    <cellStyle name="Bad" xfId="1090" builtinId="27" hidden="1"/>
    <cellStyle name="Bad" xfId="1084" builtinId="27" hidden="1"/>
    <cellStyle name="Bad" xfId="1133" builtinId="27" hidden="1"/>
    <cellStyle name="Bad" xfId="1210" builtinId="27" hidden="1"/>
    <cellStyle name="Bad" xfId="910" builtinId="27" hidden="1"/>
    <cellStyle name="Bad" xfId="1250" builtinId="27" hidden="1"/>
    <cellStyle name="Bad" xfId="1290" builtinId="27" hidden="1"/>
    <cellStyle name="Bad" xfId="1330" builtinId="27" hidden="1"/>
    <cellStyle name="Bad" xfId="1325" builtinId="27" hidden="1"/>
    <cellStyle name="Bad" xfId="1407" builtinId="27" hidden="1"/>
    <cellStyle name="Bad" xfId="1401" builtinId="27" hidden="1"/>
    <cellStyle name="Bad" xfId="1448" builtinId="27" hidden="1"/>
    <cellStyle name="Bad" xfId="1515" builtinId="27" hidden="1"/>
    <cellStyle name="Bad" xfId="501" builtinId="27" hidden="1"/>
    <cellStyle name="Bad" xfId="279" builtinId="27" hidden="1"/>
    <cellStyle name="Bad" xfId="149" builtinId="27" hidden="1"/>
    <cellStyle name="Bad" xfId="1634" builtinId="27" hidden="1"/>
    <cellStyle name="Bad" xfId="1689" builtinId="27" hidden="1"/>
    <cellStyle name="Bad" xfId="1736" builtinId="27" hidden="1"/>
    <cellStyle name="Bad" xfId="1783" builtinId="27" hidden="1"/>
    <cellStyle name="Bad" xfId="1728" builtinId="27" hidden="1"/>
    <cellStyle name="Bad" xfId="1862" builtinId="27" hidden="1"/>
    <cellStyle name="Bad" xfId="1871" builtinId="27" hidden="1"/>
    <cellStyle name="Bad" xfId="1678" builtinId="27" hidden="1"/>
    <cellStyle name="Bad" xfId="1986" builtinId="27" hidden="1"/>
    <cellStyle name="Bad" xfId="2034" builtinId="27" hidden="1"/>
    <cellStyle name="Bad" xfId="2081" builtinId="27" hidden="1"/>
    <cellStyle name="Bad" xfId="2026" builtinId="27" hidden="1"/>
    <cellStyle name="Bad" xfId="2159" builtinId="27" hidden="1"/>
    <cellStyle name="Bad" xfId="2168" builtinId="27" hidden="1"/>
    <cellStyle name="Bad" xfId="1628" builtinId="27" hidden="1"/>
    <cellStyle name="Bad" xfId="2268" builtinId="27" hidden="1"/>
    <cellStyle name="Bad" xfId="2315" builtinId="27" hidden="1"/>
    <cellStyle name="Bad" xfId="2362" builtinId="27" hidden="1"/>
    <cellStyle name="Bad" xfId="2307" builtinId="27" hidden="1"/>
    <cellStyle name="Bad" xfId="2441" builtinId="27" hidden="1"/>
    <cellStyle name="Bad" xfId="2450" builtinId="27" hidden="1"/>
    <cellStyle name="Bad" xfId="2028" builtinId="27" hidden="1"/>
    <cellStyle name="Bad" xfId="2552" builtinId="27" hidden="1"/>
    <cellStyle name="Bad" xfId="2598" builtinId="27" hidden="1"/>
    <cellStyle name="Bad" xfId="2645" builtinId="27" hidden="1"/>
    <cellStyle name="Bad" xfId="2591" builtinId="27" hidden="1"/>
    <cellStyle name="Bad" xfId="2721" builtinId="27" hidden="1"/>
    <cellStyle name="Bad" xfId="2730" builtinId="27" hidden="1"/>
    <cellStyle name="Bad" xfId="2549" builtinId="27" hidden="1"/>
    <cellStyle name="Bad" xfId="2816" builtinId="27" hidden="1"/>
    <cellStyle name="Bad" xfId="2861" builtinId="27" hidden="1"/>
    <cellStyle name="Bad" xfId="2908" builtinId="27" hidden="1"/>
    <cellStyle name="Bad" xfId="2853" builtinId="27" hidden="1"/>
    <cellStyle name="Bad" xfId="2986" builtinId="27" hidden="1"/>
    <cellStyle name="Bad" xfId="2995" builtinId="27" hidden="1"/>
    <cellStyle name="Bad" xfId="3063" builtinId="27" hidden="1"/>
    <cellStyle name="Bad" xfId="3111" builtinId="27" hidden="1"/>
    <cellStyle name="Calc - Calculation Cell" xfId="20"/>
    <cellStyle name="Calc - Input Cell" xfId="1"/>
    <cellStyle name="Calc - Normal Text" xfId="53"/>
    <cellStyle name="Calc - References Cell" xfId="51"/>
    <cellStyle name="Calc - Units Cell" xfId="49"/>
    <cellStyle name="Calc - Variables Cell" xfId="50"/>
    <cellStyle name="Calculation" xfId="13" builtinId="22" hidden="1"/>
    <cellStyle name="Calculation" xfId="68" builtinId="22" hidden="1"/>
    <cellStyle name="Calculation" xfId="108" builtinId="22" hidden="1"/>
    <cellStyle name="Calculation" xfId="159" builtinId="22" hidden="1"/>
    <cellStyle name="Calculation" xfId="204" builtinId="22" hidden="1"/>
    <cellStyle name="Calculation" xfId="247" builtinId="22" hidden="1"/>
    <cellStyle name="Calculation" xfId="291" builtinId="22" hidden="1"/>
    <cellStyle name="Calculation" xfId="326" builtinId="22" hidden="1"/>
    <cellStyle name="Calculation" xfId="376" builtinId="22" hidden="1"/>
    <cellStyle name="Calculation" xfId="410" builtinId="22" hidden="1"/>
    <cellStyle name="Calculation" xfId="425" builtinId="22" hidden="1"/>
    <cellStyle name="Calculation" xfId="495" builtinId="22" hidden="1"/>
    <cellStyle name="Calculation" xfId="544" builtinId="22" hidden="1"/>
    <cellStyle name="Calculation" xfId="588" builtinId="22" hidden="1"/>
    <cellStyle name="Calculation" xfId="630" builtinId="22" hidden="1"/>
    <cellStyle name="Calculation" xfId="673" builtinId="22" hidden="1"/>
    <cellStyle name="Calculation" xfId="708" builtinId="22" hidden="1"/>
    <cellStyle name="Calculation" xfId="759" builtinId="22" hidden="1"/>
    <cellStyle name="Calculation" xfId="793" builtinId="22" hidden="1"/>
    <cellStyle name="Calculation" xfId="807" builtinId="22" hidden="1"/>
    <cellStyle name="Calculation" xfId="874" builtinId="22" hidden="1"/>
    <cellStyle name="Calculation" xfId="718" builtinId="22" hidden="1"/>
    <cellStyle name="Calculation" xfId="924" builtinId="22" hidden="1"/>
    <cellStyle name="Calculation" xfId="966" builtinId="22" hidden="1"/>
    <cellStyle name="Calculation" xfId="1009" builtinId="22" hidden="1"/>
    <cellStyle name="Calculation" xfId="1044" builtinId="22" hidden="1"/>
    <cellStyle name="Calculation" xfId="1094" builtinId="22" hidden="1"/>
    <cellStyle name="Calculation" xfId="1129" builtinId="22" hidden="1"/>
    <cellStyle name="Calculation" xfId="1145" builtinId="22" hidden="1"/>
    <cellStyle name="Calculation" xfId="1214" builtinId="22" hidden="1"/>
    <cellStyle name="Calculation" xfId="1221" builtinId="22" hidden="1"/>
    <cellStyle name="Calculation" xfId="1254" builtinId="22" hidden="1"/>
    <cellStyle name="Calculation" xfId="1294" builtinId="22" hidden="1"/>
    <cellStyle name="Calculation" xfId="1334" builtinId="22" hidden="1"/>
    <cellStyle name="Calculation" xfId="1367" builtinId="22" hidden="1"/>
    <cellStyle name="Calculation" xfId="1411" builtinId="22" hidden="1"/>
    <cellStyle name="Calculation" xfId="1444" builtinId="22" hidden="1"/>
    <cellStyle name="Calculation" xfId="1455" builtinId="22" hidden="1"/>
    <cellStyle name="Calculation" xfId="1519" builtinId="22" hidden="1"/>
    <cellStyle name="Calculation" xfId="193" builtinId="22" hidden="1"/>
    <cellStyle name="Calculation" xfId="1551" builtinId="22" hidden="1"/>
    <cellStyle name="Calculation" xfId="1561" builtinId="22" hidden="1"/>
    <cellStyle name="Calculation" xfId="1638" builtinId="22" hidden="1"/>
    <cellStyle name="Calculation" xfId="1693" builtinId="22" hidden="1"/>
    <cellStyle name="Calculation" xfId="1740" builtinId="22" hidden="1"/>
    <cellStyle name="Calculation" xfId="1778" builtinId="22" hidden="1"/>
    <cellStyle name="Calculation" xfId="1828" builtinId="22" hidden="1"/>
    <cellStyle name="Calculation" xfId="1857" builtinId="22" hidden="1"/>
    <cellStyle name="Calculation" xfId="1898" builtinId="22" hidden="1"/>
    <cellStyle name="Calculation" xfId="1676" builtinId="22" hidden="1"/>
    <cellStyle name="Calculation" xfId="1990" builtinId="22" hidden="1"/>
    <cellStyle name="Calculation" xfId="2038" builtinId="22" hidden="1"/>
    <cellStyle name="Calculation" xfId="2076" builtinId="22" hidden="1"/>
    <cellStyle name="Calculation" xfId="2125" builtinId="22" hidden="1"/>
    <cellStyle name="Calculation" xfId="2154" builtinId="22" hidden="1"/>
    <cellStyle name="Calculation" xfId="2195" builtinId="22" hidden="1"/>
    <cellStyle name="Calculation" xfId="1975" builtinId="22" hidden="1"/>
    <cellStyle name="Calculation" xfId="2272" builtinId="22" hidden="1"/>
    <cellStyle name="Calculation" xfId="2319" builtinId="22" hidden="1"/>
    <cellStyle name="Calculation" xfId="2357" builtinId="22" hidden="1"/>
    <cellStyle name="Calculation" xfId="2407" builtinId="22" hidden="1"/>
    <cellStyle name="Calculation" xfId="2436" builtinId="22" hidden="1"/>
    <cellStyle name="Calculation" xfId="2477" builtinId="22" hidden="1"/>
    <cellStyle name="Calculation" xfId="2260" builtinId="22" hidden="1"/>
    <cellStyle name="Calculation" xfId="2556" builtinId="22" hidden="1"/>
    <cellStyle name="Calculation" xfId="2602" builtinId="22" hidden="1"/>
    <cellStyle name="Calculation" xfId="2640" builtinId="22" hidden="1"/>
    <cellStyle name="Calculation" xfId="2687" builtinId="22" hidden="1"/>
    <cellStyle name="Calculation" xfId="2716" builtinId="22" hidden="1"/>
    <cellStyle name="Calculation" xfId="2757" builtinId="22" hidden="1"/>
    <cellStyle name="Calculation" xfId="2025" builtinId="22" hidden="1"/>
    <cellStyle name="Calculation" xfId="2820" builtinId="22" hidden="1"/>
    <cellStyle name="Calculation" xfId="2865" builtinId="22" hidden="1"/>
    <cellStyle name="Calculation" xfId="2903" builtinId="22" hidden="1"/>
    <cellStyle name="Calculation" xfId="2952" builtinId="22" hidden="1"/>
    <cellStyle name="Calculation" xfId="2981" builtinId="22" hidden="1"/>
    <cellStyle name="Calculation" xfId="3022" builtinId="22" hidden="1"/>
    <cellStyle name="Calculation" xfId="3067" builtinId="22" hidden="1"/>
    <cellStyle name="Calculation" xfId="3115" builtinId="22" hidden="1"/>
    <cellStyle name="Check Cell" xfId="15" builtinId="23" hidden="1"/>
    <cellStyle name="Check Cell" xfId="70" builtinId="23" hidden="1"/>
    <cellStyle name="Check Cell" xfId="110" builtinId="23" hidden="1"/>
    <cellStyle name="Check Cell" xfId="161" builtinId="23" hidden="1"/>
    <cellStyle name="Check Cell" xfId="206" builtinId="23" hidden="1"/>
    <cellStyle name="Check Cell" xfId="249" builtinId="23" hidden="1"/>
    <cellStyle name="Check Cell" xfId="293" builtinId="23" hidden="1"/>
    <cellStyle name="Check Cell" xfId="329" builtinId="23" hidden="1"/>
    <cellStyle name="Check Cell" xfId="378" builtinId="23" hidden="1"/>
    <cellStyle name="Check Cell" xfId="413" builtinId="23" hidden="1"/>
    <cellStyle name="Check Cell" xfId="458" builtinId="23" hidden="1"/>
    <cellStyle name="Check Cell" xfId="497" builtinId="23" hidden="1"/>
    <cellStyle name="Check Cell" xfId="546" builtinId="23" hidden="1"/>
    <cellStyle name="Check Cell" xfId="590" builtinId="23" hidden="1"/>
    <cellStyle name="Check Cell" xfId="632" builtinId="23" hidden="1"/>
    <cellStyle name="Check Cell" xfId="675" builtinId="23" hidden="1"/>
    <cellStyle name="Check Cell" xfId="711" builtinId="23" hidden="1"/>
    <cellStyle name="Check Cell" xfId="761" builtinId="23" hidden="1"/>
    <cellStyle name="Check Cell" xfId="796" builtinId="23" hidden="1"/>
    <cellStyle name="Check Cell" xfId="840" builtinId="23" hidden="1"/>
    <cellStyle name="Check Cell" xfId="876" builtinId="23" hidden="1"/>
    <cellStyle name="Check Cell" xfId="680" builtinId="23" hidden="1"/>
    <cellStyle name="Check Cell" xfId="926" builtinId="23" hidden="1"/>
    <cellStyle name="Check Cell" xfId="968" builtinId="23" hidden="1"/>
    <cellStyle name="Check Cell" xfId="1011" builtinId="23" hidden="1"/>
    <cellStyle name="Check Cell" xfId="1047" builtinId="23" hidden="1"/>
    <cellStyle name="Check Cell" xfId="1096" builtinId="23" hidden="1"/>
    <cellStyle name="Check Cell" xfId="1132" builtinId="23" hidden="1"/>
    <cellStyle name="Check Cell" xfId="1177" builtinId="23" hidden="1"/>
    <cellStyle name="Check Cell" xfId="1216" builtinId="23" hidden="1"/>
    <cellStyle name="Check Cell" xfId="1207" builtinId="23" hidden="1"/>
    <cellStyle name="Check Cell" xfId="1256" builtinId="23" hidden="1"/>
    <cellStyle name="Check Cell" xfId="1296" builtinId="23" hidden="1"/>
    <cellStyle name="Check Cell" xfId="1336" builtinId="23" hidden="1"/>
    <cellStyle name="Check Cell" xfId="1370" builtinId="23" hidden="1"/>
    <cellStyle name="Check Cell" xfId="1413" builtinId="23" hidden="1"/>
    <cellStyle name="Check Cell" xfId="1447" builtinId="23" hidden="1"/>
    <cellStyle name="Check Cell" xfId="1486" builtinId="23" hidden="1"/>
    <cellStyle name="Check Cell" xfId="1521" builtinId="23" hidden="1"/>
    <cellStyle name="Check Cell" xfId="528" builtinId="23" hidden="1"/>
    <cellStyle name="Check Cell" xfId="1553" builtinId="23" hidden="1"/>
    <cellStyle name="Check Cell" xfId="1590" builtinId="23" hidden="1"/>
    <cellStyle name="Check Cell" xfId="1640" builtinId="23" hidden="1"/>
    <cellStyle name="Check Cell" xfId="1695" builtinId="23" hidden="1"/>
    <cellStyle name="Check Cell" xfId="1742" builtinId="23" hidden="1"/>
    <cellStyle name="Check Cell" xfId="1729" builtinId="23" hidden="1"/>
    <cellStyle name="Check Cell" xfId="1792" builtinId="23" hidden="1"/>
    <cellStyle name="Check Cell" xfId="1860" builtinId="23" hidden="1"/>
    <cellStyle name="Check Cell" xfId="1899" builtinId="23" hidden="1"/>
    <cellStyle name="Check Cell" xfId="1645" builtinId="23" hidden="1"/>
    <cellStyle name="Check Cell" xfId="1992" builtinId="23" hidden="1"/>
    <cellStyle name="Check Cell" xfId="2040" builtinId="23" hidden="1"/>
    <cellStyle name="Check Cell" xfId="2027" builtinId="23" hidden="1"/>
    <cellStyle name="Check Cell" xfId="2090" builtinId="23" hidden="1"/>
    <cellStyle name="Check Cell" xfId="2157" builtinId="23" hidden="1"/>
    <cellStyle name="Check Cell" xfId="2196" builtinId="23" hidden="1"/>
    <cellStyle name="Check Cell" xfId="2048" builtinId="23" hidden="1"/>
    <cellStyle name="Check Cell" xfId="2274" builtinId="23" hidden="1"/>
    <cellStyle name="Check Cell" xfId="2321" builtinId="23" hidden="1"/>
    <cellStyle name="Check Cell" xfId="2308" builtinId="23" hidden="1"/>
    <cellStyle name="Check Cell" xfId="2371" builtinId="23" hidden="1"/>
    <cellStyle name="Check Cell" xfId="2439" builtinId="23" hidden="1"/>
    <cellStyle name="Check Cell" xfId="2478" builtinId="23" hidden="1"/>
    <cellStyle name="Check Cell" xfId="2365" builtinId="23" hidden="1"/>
    <cellStyle name="Check Cell" xfId="2558" builtinId="23" hidden="1"/>
    <cellStyle name="Check Cell" xfId="2604" builtinId="23" hidden="1"/>
    <cellStyle name="Check Cell" xfId="2592" builtinId="23" hidden="1"/>
    <cellStyle name="Check Cell" xfId="2652" builtinId="23" hidden="1"/>
    <cellStyle name="Check Cell" xfId="2719" builtinId="23" hidden="1"/>
    <cellStyle name="Check Cell" xfId="2758" builtinId="23" hidden="1"/>
    <cellStyle name="Check Cell" xfId="2690" builtinId="23" hidden="1"/>
    <cellStyle name="Check Cell" xfId="2822" builtinId="23" hidden="1"/>
    <cellStyle name="Check Cell" xfId="2867" builtinId="23" hidden="1"/>
    <cellStyle name="Check Cell" xfId="2854" builtinId="23" hidden="1"/>
    <cellStyle name="Check Cell" xfId="2916" builtinId="23" hidden="1"/>
    <cellStyle name="Check Cell" xfId="2984" builtinId="23" hidden="1"/>
    <cellStyle name="Check Cell" xfId="3023" builtinId="23" hidden="1"/>
    <cellStyle name="Check Cell" xfId="3069" builtinId="23" hidden="1"/>
    <cellStyle name="Check Cell" xfId="3117" builtinId="23" hidden="1"/>
    <cellStyle name="Comma" xfId="21" builtinId="3" hidden="1"/>
    <cellStyle name="Comma" xfId="55" builtinId="3" hidden="1"/>
    <cellStyle name="Comma" xfId="59" builtinId="3" hidden="1" customBuiltin="1"/>
    <cellStyle name="Comma" xfId="1684" builtinId="3" customBuiltin="1"/>
    <cellStyle name="Comma [0]" xfId="22" builtinId="6" hidden="1"/>
    <cellStyle name="Comma [0]" xfId="75" builtinId="6" hidden="1"/>
    <cellStyle name="Comma [0]" xfId="116" builtinId="6" hidden="1"/>
    <cellStyle name="Comma [0]" xfId="189" builtinId="6" hidden="1"/>
    <cellStyle name="Comma [0]" xfId="1560" builtinId="6" hidden="1"/>
    <cellStyle name="Comma [0]" xfId="1558" builtinId="6" hidden="1"/>
    <cellStyle name="Comma [0]" xfId="1647" builtinId="6" hidden="1"/>
    <cellStyle name="Comma [0]" xfId="1700" builtinId="6" hidden="1"/>
    <cellStyle name="Comma [0]" xfId="1749" builtinId="6" hidden="1"/>
    <cellStyle name="Comma [0]" xfId="1793" builtinId="6" hidden="1"/>
    <cellStyle name="Comma [0]" xfId="1830" builtinId="6" hidden="1"/>
    <cellStyle name="Comma [0]" xfId="1870" builtinId="6" hidden="1"/>
    <cellStyle name="Comma [0]" xfId="1908" builtinId="6" hidden="1"/>
    <cellStyle name="Comma [0]" xfId="1943" builtinId="6" hidden="1"/>
    <cellStyle name="Comma [0]" xfId="1997" builtinId="6" hidden="1"/>
    <cellStyle name="Comma [0]" xfId="2047" builtinId="6" hidden="1"/>
    <cellStyle name="Comma [0]" xfId="2091" builtinId="6" hidden="1"/>
    <cellStyle name="Comma [0]" xfId="2127" builtinId="6" hidden="1"/>
    <cellStyle name="Comma [0]" xfId="2167" builtinId="6" hidden="1"/>
    <cellStyle name="Comma [0]" xfId="2205" builtinId="6" hidden="1"/>
    <cellStyle name="Comma [0]" xfId="1981" builtinId="6" hidden="1"/>
    <cellStyle name="Comma [0]" xfId="2279" builtinId="6" hidden="1"/>
    <cellStyle name="Comma [0]" xfId="2328" builtinId="6" hidden="1"/>
    <cellStyle name="Comma [0]" xfId="2372" builtinId="6" hidden="1"/>
    <cellStyle name="Comma [0]" xfId="2409" builtinId="6" hidden="1"/>
    <cellStyle name="Comma [0]" xfId="2449" builtinId="6" hidden="1"/>
    <cellStyle name="Comma [0]" xfId="2487" builtinId="6" hidden="1"/>
    <cellStyle name="Comma [0]" xfId="2253" builtinId="6" hidden="1"/>
    <cellStyle name="Comma [0]" xfId="2563" builtinId="6" hidden="1"/>
    <cellStyle name="Comma [0]" xfId="2611" builtinId="6" hidden="1"/>
    <cellStyle name="Comma [0]" xfId="2653" builtinId="6" hidden="1"/>
    <cellStyle name="Comma [0]" xfId="2689" builtinId="6" hidden="1"/>
    <cellStyle name="Comma [0]" xfId="2729" builtinId="6" hidden="1"/>
    <cellStyle name="Comma [0]" xfId="2767" builtinId="6" hidden="1"/>
    <cellStyle name="Comma [0]" xfId="2610" builtinId="6" hidden="1"/>
    <cellStyle name="Comma [0]" xfId="2827" builtinId="6" hidden="1"/>
    <cellStyle name="Comma [0]" xfId="2874" builtinId="6" hidden="1"/>
    <cellStyle name="Comma [0]" xfId="2917" builtinId="6" hidden="1"/>
    <cellStyle name="Comma [0]" xfId="2954" builtinId="6" hidden="1"/>
    <cellStyle name="Comma [0]" xfId="2994" builtinId="6" hidden="1"/>
    <cellStyle name="Comma [0]" xfId="3032" builtinId="6" hidden="1"/>
    <cellStyle name="Comma [0]" xfId="3075" builtinId="6" hidden="1"/>
    <cellStyle name="Comma [0]" xfId="3122" builtinId="6" hidden="1"/>
    <cellStyle name="Comma [0] 4" xfId="212" hidden="1"/>
    <cellStyle name="Comma [0] 4" xfId="299" hidden="1"/>
    <cellStyle name="Comma [0] 4" xfId="383" hidden="1"/>
    <cellStyle name="Comma [0] 4" xfId="460" hidden="1"/>
    <cellStyle name="Comma [0] 4" xfId="596" hidden="1"/>
    <cellStyle name="Comma [0] 4" xfId="681" hidden="1"/>
    <cellStyle name="Comma [0] 4" xfId="767" hidden="1"/>
    <cellStyle name="Comma [0] 4" xfId="841" hidden="1"/>
    <cellStyle name="Comma [0] 4" xfId="931" hidden="1"/>
    <cellStyle name="Comma [0] 4" xfId="1017" hidden="1"/>
    <cellStyle name="Comma [0] 4" xfId="1102" hidden="1"/>
    <cellStyle name="Comma [0] 4" xfId="1179" hidden="1"/>
    <cellStyle name="Comma [0] 4" xfId="1261" hidden="1"/>
    <cellStyle name="Comma [0] 4" xfId="1341" hidden="1"/>
    <cellStyle name="Comma [0] 4" xfId="1418" hidden="1"/>
    <cellStyle name="Comma [0] 4" xfId="1487" hidden="1"/>
    <cellStyle name="Comma 2" xfId="1287" hidden="1"/>
    <cellStyle name="Comma 2" xfId="455"/>
    <cellStyle name="Comma 2 2" xfId="1748" hidden="1"/>
    <cellStyle name="Comma 2 2" xfId="2204" hidden="1"/>
    <cellStyle name="Comma 2 2" xfId="2327" hidden="1"/>
    <cellStyle name="Comma 2 2" xfId="2766" hidden="1"/>
    <cellStyle name="Comma 2 2" xfId="2873"/>
    <cellStyle name="Comma 2 3" xfId="1791" hidden="1"/>
    <cellStyle name="Comma 2 3" xfId="2370" hidden="1"/>
    <cellStyle name="Comma 2 3" xfId="2915"/>
    <cellStyle name="Comma 2 4" xfId="1907" hidden="1"/>
    <cellStyle name="Comma 2 4" xfId="2486" hidden="1"/>
    <cellStyle name="Comma 2 4" xfId="3031"/>
    <cellStyle name="Comma 3" xfId="143" hidden="1"/>
    <cellStyle name="Comma 3" xfId="1621" hidden="1"/>
    <cellStyle name="Comma 3" xfId="1782" hidden="1"/>
    <cellStyle name="Comma 3" xfId="1861" hidden="1"/>
    <cellStyle name="Comma 3" xfId="1935" hidden="1"/>
    <cellStyle name="Comma 3" xfId="2080" hidden="1"/>
    <cellStyle name="Comma 3" xfId="2158" hidden="1"/>
    <cellStyle name="Comma 3" xfId="2232" hidden="1"/>
    <cellStyle name="Comma 3" xfId="2361" hidden="1"/>
    <cellStyle name="Comma 3" xfId="2440" hidden="1"/>
    <cellStyle name="Comma 3" xfId="2514" hidden="1"/>
    <cellStyle name="Comma 3" xfId="2644" hidden="1"/>
    <cellStyle name="Comma 3" xfId="2720" hidden="1"/>
    <cellStyle name="Comma 3" xfId="2794" hidden="1"/>
    <cellStyle name="Comma 3" xfId="2907" hidden="1"/>
    <cellStyle name="Comma 3" xfId="2985" hidden="1"/>
    <cellStyle name="Comma 3" xfId="3059" hidden="1"/>
    <cellStyle name="Comma 3" xfId="3074"/>
    <cellStyle name="Comma 4" xfId="1622"/>
    <cellStyle name="Comma 4 2" xfId="1786"/>
    <cellStyle name="Comma 5" xfId="1646"/>
    <cellStyle name="Comma 6" xfId="1977" hidden="1"/>
    <cellStyle name="Comma 6" xfId="2545" hidden="1"/>
    <cellStyle name="Comma 6" xfId="3102"/>
    <cellStyle name="Comma 7" xfId="3106"/>
    <cellStyle name="Comma 8" xfId="115"/>
    <cellStyle name="Comma 9" xfId="144"/>
    <cellStyle name="Currency" xfId="23" builtinId="4" hidden="1"/>
    <cellStyle name="Currency" xfId="61" builtinId="4" hidden="1"/>
    <cellStyle name="Currency" xfId="1682" builtinId="4" customBuiltin="1"/>
    <cellStyle name="Currency [0]" xfId="24" builtinId="7" hidden="1"/>
    <cellStyle name="Currency [0]" xfId="76" builtinId="7" hidden="1"/>
    <cellStyle name="Currency [0]" xfId="118" builtinId="7" hidden="1"/>
    <cellStyle name="Currency [0]" xfId="278" builtinId="7" hidden="1"/>
    <cellStyle name="Currency [0]" xfId="1562" builtinId="7" hidden="1"/>
    <cellStyle name="Currency [0]" xfId="1596" builtinId="7" hidden="1"/>
    <cellStyle name="Currency [0]" xfId="1649" builtinId="7" hidden="1"/>
    <cellStyle name="Currency [0]" xfId="1701" builtinId="7" hidden="1"/>
    <cellStyle name="Currency [0]" xfId="1751" builtinId="7" hidden="1"/>
    <cellStyle name="Currency [0]" xfId="1795" builtinId="7" hidden="1"/>
    <cellStyle name="Currency [0]" xfId="1832" builtinId="7" hidden="1"/>
    <cellStyle name="Currency [0]" xfId="1872" builtinId="7" hidden="1"/>
    <cellStyle name="Currency [0]" xfId="1910" builtinId="7" hidden="1"/>
    <cellStyle name="Currency [0]" xfId="1945" builtinId="7" hidden="1"/>
    <cellStyle name="Currency [0]" xfId="1998" builtinId="7" hidden="1"/>
    <cellStyle name="Currency [0]" xfId="2049" builtinId="7" hidden="1"/>
    <cellStyle name="Currency [0]" xfId="2093" builtinId="7" hidden="1"/>
    <cellStyle name="Currency [0]" xfId="2129" builtinId="7" hidden="1"/>
    <cellStyle name="Currency [0]" xfId="2169" builtinId="7" hidden="1"/>
    <cellStyle name="Currency [0]" xfId="2207" builtinId="7" hidden="1"/>
    <cellStyle name="Currency [0]" xfId="1942" builtinId="7" hidden="1"/>
    <cellStyle name="Currency [0]" xfId="2280" builtinId="7" hidden="1"/>
    <cellStyle name="Currency [0]" xfId="2330" builtinId="7" hidden="1"/>
    <cellStyle name="Currency [0]" xfId="2374" builtinId="7" hidden="1"/>
    <cellStyle name="Currency [0]" xfId="2411" builtinId="7" hidden="1"/>
    <cellStyle name="Currency [0]" xfId="2451" builtinId="7" hidden="1"/>
    <cellStyle name="Currency [0]" xfId="2489" builtinId="7" hidden="1"/>
    <cellStyle name="Currency [0]" xfId="1976" builtinId="7" hidden="1"/>
    <cellStyle name="Currency [0]" xfId="2564" builtinId="7" hidden="1"/>
    <cellStyle name="Currency [0]" xfId="2613" builtinId="7" hidden="1"/>
    <cellStyle name="Currency [0]" xfId="2655" builtinId="7" hidden="1"/>
    <cellStyle name="Currency [0]" xfId="2691" builtinId="7" hidden="1"/>
    <cellStyle name="Currency [0]" xfId="2731" builtinId="7" hidden="1"/>
    <cellStyle name="Currency [0]" xfId="2769" builtinId="7" hidden="1"/>
    <cellStyle name="Currency [0]" xfId="2543" builtinId="7" hidden="1"/>
    <cellStyle name="Currency [0]" xfId="2828" builtinId="7" hidden="1"/>
    <cellStyle name="Currency [0]" xfId="2876" builtinId="7" hidden="1"/>
    <cellStyle name="Currency [0]" xfId="2919" builtinId="7" hidden="1"/>
    <cellStyle name="Currency [0]" xfId="2956" builtinId="7" hidden="1"/>
    <cellStyle name="Currency [0]" xfId="2996" builtinId="7" hidden="1"/>
    <cellStyle name="Currency [0]" xfId="3034" builtinId="7" hidden="1"/>
    <cellStyle name="Currency [0]" xfId="3077" builtinId="7" hidden="1"/>
    <cellStyle name="Currency [0]" xfId="3123" builtinId="7" hidden="1"/>
    <cellStyle name="Currency [0] 4" xfId="214" hidden="1"/>
    <cellStyle name="Currency [0] 4" xfId="301" hidden="1"/>
    <cellStyle name="Currency [0] 4" xfId="385" hidden="1"/>
    <cellStyle name="Currency [0] 4" xfId="462" hidden="1"/>
    <cellStyle name="Currency [0] 4" xfId="597" hidden="1"/>
    <cellStyle name="Currency [0] 4" xfId="683" hidden="1"/>
    <cellStyle name="Currency [0] 4" xfId="768" hidden="1"/>
    <cellStyle name="Currency [0] 4" xfId="842" hidden="1"/>
    <cellStyle name="Currency [0] 4" xfId="933" hidden="1"/>
    <cellStyle name="Currency [0] 4" xfId="1019" hidden="1"/>
    <cellStyle name="Currency [0] 4" xfId="1104" hidden="1"/>
    <cellStyle name="Currency [0] 4" xfId="1181" hidden="1"/>
    <cellStyle name="Currency [0] 4" xfId="1262" hidden="1"/>
    <cellStyle name="Currency [0] 4" xfId="1342" hidden="1"/>
    <cellStyle name="Currency [0] 4" xfId="1419" hidden="1"/>
    <cellStyle name="Currency [0] 4" xfId="1488" hidden="1"/>
    <cellStyle name="Currency 2" xfId="253" hidden="1"/>
    <cellStyle name="Currency 2" xfId="1595"/>
    <cellStyle name="Currency 2 2" xfId="1727"/>
    <cellStyle name="Currency 3" xfId="1623"/>
    <cellStyle name="Currency 3 2" xfId="1750" hidden="1"/>
    <cellStyle name="Currency 3 2" xfId="2206" hidden="1"/>
    <cellStyle name="Currency 3 2" xfId="2329" hidden="1"/>
    <cellStyle name="Currency 3 2" xfId="2768" hidden="1"/>
    <cellStyle name="Currency 3 2" xfId="2875"/>
    <cellStyle name="Currency 3 3" xfId="1831" hidden="1"/>
    <cellStyle name="Currency 3 3" xfId="2410" hidden="1"/>
    <cellStyle name="Currency 3 3" xfId="2955"/>
    <cellStyle name="Currency 3 4" xfId="1909" hidden="1"/>
    <cellStyle name="Currency 3 4" xfId="2488" hidden="1"/>
    <cellStyle name="Currency 3 4" xfId="3033"/>
    <cellStyle name="Currency 4" xfId="1978" hidden="1"/>
    <cellStyle name="Currency 4" xfId="2546" hidden="1"/>
    <cellStyle name="Currency 4" xfId="3076"/>
    <cellStyle name="Currency 5" xfId="3103"/>
    <cellStyle name="Currency 6" xfId="3104"/>
    <cellStyle name="Currency 7" xfId="117"/>
    <cellStyle name="Currency 8" xfId="1648"/>
    <cellStyle name="Currency 9" xfId="3149"/>
    <cellStyle name="EEC Input" xfId="56"/>
    <cellStyle name="Explanatory Text" xfId="18" builtinId="53" hidden="1"/>
    <cellStyle name="Explanatory Text" xfId="73" builtinId="53" hidden="1"/>
    <cellStyle name="Explanatory Text" xfId="113" builtinId="53" hidden="1"/>
    <cellStyle name="Explanatory Text" xfId="163" builtinId="53" hidden="1"/>
    <cellStyle name="Explanatory Text" xfId="209" builtinId="53" hidden="1"/>
    <cellStyle name="Explanatory Text" xfId="251" builtinId="53" hidden="1"/>
    <cellStyle name="Explanatory Text" xfId="296" builtinId="53" hidden="1"/>
    <cellStyle name="Explanatory Text" xfId="333" builtinId="53" hidden="1"/>
    <cellStyle name="Explanatory Text" xfId="381" builtinId="53" hidden="1"/>
    <cellStyle name="Explanatory Text" xfId="420" builtinId="53" hidden="1"/>
    <cellStyle name="Explanatory Text" xfId="452" builtinId="53" hidden="1"/>
    <cellStyle name="Explanatory Text" xfId="499" builtinId="53" hidden="1"/>
    <cellStyle name="Explanatory Text" xfId="548" builtinId="53" hidden="1"/>
    <cellStyle name="Explanatory Text" xfId="593" builtinId="53" hidden="1"/>
    <cellStyle name="Explanatory Text" xfId="634" builtinId="53" hidden="1"/>
    <cellStyle name="Explanatory Text" xfId="678" builtinId="53" hidden="1"/>
    <cellStyle name="Explanatory Text" xfId="716" builtinId="53" hidden="1"/>
    <cellStyle name="Explanatory Text" xfId="764" builtinId="53" hidden="1"/>
    <cellStyle name="Explanatory Text" xfId="802" builtinId="53" hidden="1"/>
    <cellStyle name="Explanatory Text" xfId="834" builtinId="53" hidden="1"/>
    <cellStyle name="Explanatory Text" xfId="878" builtinId="53" hidden="1"/>
    <cellStyle name="Explanatory Text" xfId="636" builtinId="53" hidden="1"/>
    <cellStyle name="Explanatory Text" xfId="929" builtinId="53" hidden="1"/>
    <cellStyle name="Explanatory Text" xfId="970" builtinId="53" hidden="1"/>
    <cellStyle name="Explanatory Text" xfId="1014" builtinId="53" hidden="1"/>
    <cellStyle name="Explanatory Text" xfId="1052" builtinId="53" hidden="1"/>
    <cellStyle name="Explanatory Text" xfId="1099" builtinId="53" hidden="1"/>
    <cellStyle name="Explanatory Text" xfId="1139" builtinId="53" hidden="1"/>
    <cellStyle name="Explanatory Text" xfId="1172" builtinId="53" hidden="1"/>
    <cellStyle name="Explanatory Text" xfId="1218" builtinId="53" hidden="1"/>
    <cellStyle name="Explanatory Text" xfId="1178" builtinId="53" hidden="1"/>
    <cellStyle name="Explanatory Text" xfId="1259" builtinId="53" hidden="1"/>
    <cellStyle name="Explanatory Text" xfId="1298" builtinId="53" hidden="1"/>
    <cellStyle name="Explanatory Text" xfId="1339" builtinId="53" hidden="1"/>
    <cellStyle name="Explanatory Text" xfId="1373" builtinId="53" hidden="1"/>
    <cellStyle name="Explanatory Text" xfId="1416" builtinId="53" hidden="1"/>
    <cellStyle name="Explanatory Text" xfId="1452" builtinId="53" hidden="1"/>
    <cellStyle name="Explanatory Text" xfId="1482" builtinId="53" hidden="1"/>
    <cellStyle name="Explanatory Text" xfId="1523" builtinId="53" hidden="1"/>
    <cellStyle name="Explanatory Text" xfId="958" builtinId="53" hidden="1"/>
    <cellStyle name="Explanatory Text" xfId="1556" builtinId="53" hidden="1"/>
    <cellStyle name="Explanatory Text" xfId="1587" builtinId="53" hidden="1"/>
    <cellStyle name="Explanatory Text" xfId="1643" builtinId="53" hidden="1"/>
    <cellStyle name="Explanatory Text" xfId="1698" builtinId="53" hidden="1"/>
    <cellStyle name="Explanatory Text" xfId="1745" builtinId="53" hidden="1"/>
    <cellStyle name="Explanatory Text" xfId="1789" builtinId="53" hidden="1"/>
    <cellStyle name="Explanatory Text" xfId="1822" builtinId="53" hidden="1"/>
    <cellStyle name="Explanatory Text" xfId="1866" builtinId="53" hidden="1"/>
    <cellStyle name="Explanatory Text" xfId="1868" builtinId="53" hidden="1"/>
    <cellStyle name="Explanatory Text" xfId="1939" builtinId="53" hidden="1"/>
    <cellStyle name="Explanatory Text" xfId="1995" builtinId="53" hidden="1"/>
    <cellStyle name="Explanatory Text" xfId="2043" builtinId="53" hidden="1"/>
    <cellStyle name="Explanatory Text" xfId="2087" builtinId="53" hidden="1"/>
    <cellStyle name="Explanatory Text" xfId="2120" builtinId="53" hidden="1"/>
    <cellStyle name="Explanatory Text" xfId="2163" builtinId="53" hidden="1"/>
    <cellStyle name="Explanatory Text" xfId="2165" builtinId="53" hidden="1"/>
    <cellStyle name="Explanatory Text" xfId="1944" builtinId="53" hidden="1"/>
    <cellStyle name="Explanatory Text" xfId="2277" builtinId="53" hidden="1"/>
    <cellStyle name="Explanatory Text" xfId="2324" builtinId="53" hidden="1"/>
    <cellStyle name="Explanatory Text" xfId="2368" builtinId="53" hidden="1"/>
    <cellStyle name="Explanatory Text" xfId="2401" builtinId="53" hidden="1"/>
    <cellStyle name="Explanatory Text" xfId="2445" builtinId="53" hidden="1"/>
    <cellStyle name="Explanatory Text" xfId="2447" builtinId="53" hidden="1"/>
    <cellStyle name="Explanatory Text" xfId="2256" builtinId="53" hidden="1"/>
    <cellStyle name="Explanatory Text" xfId="2561" builtinId="53" hidden="1"/>
    <cellStyle name="Explanatory Text" xfId="2607" builtinId="53" hidden="1"/>
    <cellStyle name="Explanatory Text" xfId="2650" builtinId="53" hidden="1"/>
    <cellStyle name="Explanatory Text" xfId="2682" builtinId="53" hidden="1"/>
    <cellStyle name="Explanatory Text" xfId="2725" builtinId="53" hidden="1"/>
    <cellStyle name="Explanatory Text" xfId="2727" builtinId="53" hidden="1"/>
    <cellStyle name="Explanatory Text" xfId="2547" builtinId="53" hidden="1"/>
    <cellStyle name="Explanatory Text" xfId="2825" builtinId="53" hidden="1"/>
    <cellStyle name="Explanatory Text" xfId="2870" builtinId="53" hidden="1"/>
    <cellStyle name="Explanatory Text" xfId="2913" builtinId="53" hidden="1"/>
    <cellStyle name="Explanatory Text" xfId="2946" builtinId="53" hidden="1"/>
    <cellStyle name="Explanatory Text" xfId="2990" builtinId="53" hidden="1"/>
    <cellStyle name="Explanatory Text" xfId="2992" builtinId="53" hidden="1"/>
    <cellStyle name="Explanatory Text" xfId="3072" builtinId="53" hidden="1"/>
    <cellStyle name="Explanatory Text" xfId="3120" builtinId="53" hidden="1"/>
    <cellStyle name="Followed Hyperlink" xfId="1685" builtinId="9" hidden="1"/>
    <cellStyle name="Followed Hyperlink" xfId="1982" builtinId="9" hidden="1"/>
    <cellStyle name="Followed Hyperlink" xfId="2264" builtinId="9" hidden="1"/>
    <cellStyle name="Followed Hyperlink" xfId="2548" builtinId="9" hidden="1"/>
    <cellStyle name="Followed Hyperlink" xfId="2813" builtinId="9" hidden="1"/>
    <cellStyle name="Followed Hyperlink" xfId="3107" builtinId="9" hidden="1"/>
    <cellStyle name="Good" xfId="8" builtinId="26" hidden="1"/>
    <cellStyle name="Good" xfId="63" builtinId="26" hidden="1"/>
    <cellStyle name="Good" xfId="103" builtinId="26" hidden="1"/>
    <cellStyle name="Good" xfId="154" builtinId="26" hidden="1"/>
    <cellStyle name="Good" xfId="199" builtinId="26" hidden="1"/>
    <cellStyle name="Good" xfId="242" builtinId="26" hidden="1"/>
    <cellStyle name="Good" xfId="286" builtinId="26" hidden="1"/>
    <cellStyle name="Good" xfId="283" builtinId="26" hidden="1"/>
    <cellStyle name="Good" xfId="371" builtinId="26" hidden="1"/>
    <cellStyle name="Good" xfId="367" builtinId="26" hidden="1"/>
    <cellStyle name="Good" xfId="369" builtinId="26" hidden="1"/>
    <cellStyle name="Good" xfId="490" builtinId="26" hidden="1"/>
    <cellStyle name="Good" xfId="539" builtinId="26" hidden="1"/>
    <cellStyle name="Good" xfId="583" builtinId="26" hidden="1"/>
    <cellStyle name="Good" xfId="625" builtinId="26" hidden="1"/>
    <cellStyle name="Good" xfId="668" builtinId="26" hidden="1"/>
    <cellStyle name="Good" xfId="665" builtinId="26" hidden="1"/>
    <cellStyle name="Good" xfId="754" builtinId="26" hidden="1"/>
    <cellStyle name="Good" xfId="750" builtinId="26" hidden="1"/>
    <cellStyle name="Good" xfId="752" builtinId="26" hidden="1"/>
    <cellStyle name="Good" xfId="869" builtinId="26" hidden="1"/>
    <cellStyle name="Good" xfId="715" builtinId="26" hidden="1"/>
    <cellStyle name="Good" xfId="919" builtinId="26" hidden="1"/>
    <cellStyle name="Good" xfId="961" builtinId="26" hidden="1"/>
    <cellStyle name="Good" xfId="1004" builtinId="26" hidden="1"/>
    <cellStyle name="Good" xfId="1001" builtinId="26" hidden="1"/>
    <cellStyle name="Good" xfId="1089" builtinId="26" hidden="1"/>
    <cellStyle name="Good" xfId="1085" builtinId="26" hidden="1"/>
    <cellStyle name="Good" xfId="1087" builtinId="26" hidden="1"/>
    <cellStyle name="Good" xfId="1209" builtinId="26" hidden="1"/>
    <cellStyle name="Good" xfId="932" builtinId="26" hidden="1"/>
    <cellStyle name="Good" xfId="1249" builtinId="26" hidden="1"/>
    <cellStyle name="Good" xfId="1289" builtinId="26" hidden="1"/>
    <cellStyle name="Good" xfId="1329" builtinId="26" hidden="1"/>
    <cellStyle name="Good" xfId="1326" builtinId="26" hidden="1"/>
    <cellStyle name="Good" xfId="1406" builtinId="26" hidden="1"/>
    <cellStyle name="Good" xfId="1402" builtinId="26" hidden="1"/>
    <cellStyle name="Good" xfId="1404" builtinId="26" hidden="1"/>
    <cellStyle name="Good" xfId="1514" builtinId="26" hidden="1"/>
    <cellStyle name="Good" xfId="487" builtinId="26" hidden="1"/>
    <cellStyle name="Good" xfId="240" builtinId="26" hidden="1"/>
    <cellStyle name="Good" xfId="145" builtinId="26" hidden="1"/>
    <cellStyle name="Good" xfId="1633" builtinId="26" hidden="1"/>
    <cellStyle name="Good" xfId="1688" builtinId="26" hidden="1"/>
    <cellStyle name="Good" xfId="1735" builtinId="26" hidden="1"/>
    <cellStyle name="Good" xfId="1731" builtinId="26" hidden="1"/>
    <cellStyle name="Good" xfId="1781" builtinId="26" hidden="1"/>
    <cellStyle name="Good" xfId="1785" builtinId="26" hidden="1"/>
    <cellStyle name="Good" xfId="1905" builtinId="26" hidden="1"/>
    <cellStyle name="Good" xfId="1681" builtinId="26" hidden="1"/>
    <cellStyle name="Good" xfId="1985" builtinId="26" hidden="1"/>
    <cellStyle name="Good" xfId="2033" builtinId="26" hidden="1"/>
    <cellStyle name="Good" xfId="2029" builtinId="26" hidden="1"/>
    <cellStyle name="Good" xfId="2079" builtinId="26" hidden="1"/>
    <cellStyle name="Good" xfId="2083" builtinId="26" hidden="1"/>
    <cellStyle name="Good" xfId="2202" builtinId="26" hidden="1"/>
    <cellStyle name="Good" xfId="1983" builtinId="26" hidden="1"/>
    <cellStyle name="Good" xfId="2267" builtinId="26" hidden="1"/>
    <cellStyle name="Good" xfId="2314" builtinId="26" hidden="1"/>
    <cellStyle name="Good" xfId="2310" builtinId="26" hidden="1"/>
    <cellStyle name="Good" xfId="2360" builtinId="26" hidden="1"/>
    <cellStyle name="Good" xfId="2364" builtinId="26" hidden="1"/>
    <cellStyle name="Good" xfId="2484" builtinId="26" hidden="1"/>
    <cellStyle name="Good" xfId="1980" builtinId="26" hidden="1"/>
    <cellStyle name="Good" xfId="2551" builtinId="26" hidden="1"/>
    <cellStyle name="Good" xfId="2597" builtinId="26" hidden="1"/>
    <cellStyle name="Good" xfId="2593" builtinId="26" hidden="1"/>
    <cellStyle name="Good" xfId="2643" builtinId="26" hidden="1"/>
    <cellStyle name="Good" xfId="2647" builtinId="26" hidden="1"/>
    <cellStyle name="Good" xfId="2764" builtinId="26" hidden="1"/>
    <cellStyle name="Good" xfId="2542" builtinId="26" hidden="1"/>
    <cellStyle name="Good" xfId="2815" builtinId="26" hidden="1"/>
    <cellStyle name="Good" xfId="2860" builtinId="26" hidden="1"/>
    <cellStyle name="Good" xfId="2856" builtinId="26" hidden="1"/>
    <cellStyle name="Good" xfId="2906" builtinId="26" hidden="1"/>
    <cellStyle name="Good" xfId="2910" builtinId="26" hidden="1"/>
    <cellStyle name="Good" xfId="3029" builtinId="26" hidden="1"/>
    <cellStyle name="Good" xfId="3062" builtinId="26" hidden="1"/>
    <cellStyle name="Good" xfId="3110" builtinId="26" hidden="1"/>
    <cellStyle name="Heading 1" xfId="3" builtinId="16" customBuiltin="1"/>
    <cellStyle name="Heading 2" xfId="4" builtinId="17" customBuiltin="1"/>
    <cellStyle name="Heading 3" xfId="5" builtinId="18" customBuiltin="1"/>
    <cellStyle name="Heading 4" xfId="6" builtinId="19" customBuiltin="1"/>
    <cellStyle name="Hyperlink" xfId="1686" builtinId="8" hidden="1"/>
    <cellStyle name="Hyperlink" xfId="1936" builtinId="8" hidden="1"/>
    <cellStyle name="Hyperlink" xfId="2233" builtinId="8" hidden="1"/>
    <cellStyle name="Hyperlink" xfId="2515" builtinId="8" hidden="1"/>
    <cellStyle name="Hyperlink" xfId="2795" builtinId="8" hidden="1"/>
    <cellStyle name="Hyperlink" xfId="3108" builtinId="8" hidden="1"/>
    <cellStyle name="Hyperlink" xfId="3148" builtinId="8"/>
    <cellStyle name="Input" xfId="11" builtinId="20" hidden="1"/>
    <cellStyle name="Input" xfId="66" builtinId="20" hidden="1"/>
    <cellStyle name="Input" xfId="106" builtinId="20" hidden="1"/>
    <cellStyle name="Input" xfId="157" builtinId="20" hidden="1"/>
    <cellStyle name="Input" xfId="202" builtinId="20" hidden="1"/>
    <cellStyle name="Input" xfId="245" builtinId="20" hidden="1"/>
    <cellStyle name="Input" xfId="289" builtinId="20" hidden="1"/>
    <cellStyle name="Input" xfId="332" builtinId="20" hidden="1"/>
    <cellStyle name="Input" xfId="374" builtinId="20" hidden="1"/>
    <cellStyle name="Input" xfId="417" builtinId="20" hidden="1"/>
    <cellStyle name="Input" xfId="418" builtinId="20" hidden="1"/>
    <cellStyle name="Input" xfId="493" builtinId="20" hidden="1"/>
    <cellStyle name="Input" xfId="542" builtinId="20" hidden="1"/>
    <cellStyle name="Input" xfId="586" builtinId="20" hidden="1"/>
    <cellStyle name="Input" xfId="628" builtinId="20" hidden="1"/>
    <cellStyle name="Input" xfId="671" builtinId="20" hidden="1"/>
    <cellStyle name="Input" xfId="714" builtinId="20" hidden="1"/>
    <cellStyle name="Input" xfId="757" builtinId="20" hidden="1"/>
    <cellStyle name="Input" xfId="800" builtinId="20" hidden="1"/>
    <cellStyle name="Input" xfId="801" builtinId="20" hidden="1"/>
    <cellStyle name="Input" xfId="872" builtinId="20" hidden="1"/>
    <cellStyle name="Input" xfId="579" builtinId="20" hidden="1"/>
    <cellStyle name="Input" xfId="922" builtinId="20" hidden="1"/>
    <cellStyle name="Input" xfId="964" builtinId="20" hidden="1"/>
    <cellStyle name="Input" xfId="1007" builtinId="20" hidden="1"/>
    <cellStyle name="Input" xfId="1050" builtinId="20" hidden="1"/>
    <cellStyle name="Input" xfId="1092" builtinId="20" hidden="1"/>
    <cellStyle name="Input" xfId="1136" builtinId="20" hidden="1"/>
    <cellStyle name="Input" xfId="1137" builtinId="20" hidden="1"/>
    <cellStyle name="Input" xfId="1212" builtinId="20" hidden="1"/>
    <cellStyle name="Input" xfId="915" builtinId="20" hidden="1"/>
    <cellStyle name="Input" xfId="1252" builtinId="20" hidden="1"/>
    <cellStyle name="Input" xfId="1292" builtinId="20" hidden="1"/>
    <cellStyle name="Input" xfId="1332" builtinId="20" hidden="1"/>
    <cellStyle name="Input" xfId="1372" builtinId="20" hidden="1"/>
    <cellStyle name="Input" xfId="1409" builtinId="20" hidden="1"/>
    <cellStyle name="Input" xfId="1450" builtinId="20" hidden="1"/>
    <cellStyle name="Input" xfId="1451" builtinId="20" hidden="1"/>
    <cellStyle name="Input" xfId="1517" builtinId="20" hidden="1"/>
    <cellStyle name="Input" xfId="147" builtinId="20" hidden="1"/>
    <cellStyle name="Input" xfId="1549" builtinId="20" hidden="1"/>
    <cellStyle name="Input" xfId="1591" builtinId="20" hidden="1"/>
    <cellStyle name="Input" xfId="1636" builtinId="20" hidden="1"/>
    <cellStyle name="Input" xfId="1691" builtinId="20" hidden="1"/>
    <cellStyle name="Input" xfId="1738" builtinId="20" hidden="1"/>
    <cellStyle name="Input" xfId="1777" builtinId="20" hidden="1"/>
    <cellStyle name="Input" xfId="1829" builtinId="20" hidden="1"/>
    <cellStyle name="Input" xfId="1864" builtinId="20" hidden="1"/>
    <cellStyle name="Input" xfId="1902" builtinId="20" hidden="1"/>
    <cellStyle name="Input" xfId="1674" builtinId="20" hidden="1"/>
    <cellStyle name="Input" xfId="1988" builtinId="20" hidden="1"/>
    <cellStyle name="Input" xfId="2036" builtinId="20" hidden="1"/>
    <cellStyle name="Input" xfId="2075" builtinId="20" hidden="1"/>
    <cellStyle name="Input" xfId="2126" builtinId="20" hidden="1"/>
    <cellStyle name="Input" xfId="2161" builtinId="20" hidden="1"/>
    <cellStyle name="Input" xfId="2199" builtinId="20" hidden="1"/>
    <cellStyle name="Input" xfId="1630" builtinId="20" hidden="1"/>
    <cellStyle name="Input" xfId="2270" builtinId="20" hidden="1"/>
    <cellStyle name="Input" xfId="2317" builtinId="20" hidden="1"/>
    <cellStyle name="Input" xfId="2356" builtinId="20" hidden="1"/>
    <cellStyle name="Input" xfId="2408" builtinId="20" hidden="1"/>
    <cellStyle name="Input" xfId="2443" builtinId="20" hidden="1"/>
    <cellStyle name="Input" xfId="2481" builtinId="20" hidden="1"/>
    <cellStyle name="Input" xfId="2306" builtinId="20" hidden="1"/>
    <cellStyle name="Input" xfId="2554" builtinId="20" hidden="1"/>
    <cellStyle name="Input" xfId="2600" builtinId="20" hidden="1"/>
    <cellStyle name="Input" xfId="2639" builtinId="20" hidden="1"/>
    <cellStyle name="Input" xfId="2688" builtinId="20" hidden="1"/>
    <cellStyle name="Input" xfId="2723" builtinId="20" hidden="1"/>
    <cellStyle name="Input" xfId="2761" builtinId="20" hidden="1"/>
    <cellStyle name="Input" xfId="2265" builtinId="20" hidden="1"/>
    <cellStyle name="Input" xfId="2818" builtinId="20" hidden="1"/>
    <cellStyle name="Input" xfId="2863" builtinId="20" hidden="1"/>
    <cellStyle name="Input" xfId="2902" builtinId="20" hidden="1"/>
    <cellStyle name="Input" xfId="2953" builtinId="20" hidden="1"/>
    <cellStyle name="Input" xfId="2988" builtinId="20" hidden="1"/>
    <cellStyle name="Input" xfId="3026" builtinId="20" hidden="1"/>
    <cellStyle name="Input" xfId="3065" builtinId="20" hidden="1"/>
    <cellStyle name="Input" xfId="3113" builtinId="20" hidden="1"/>
    <cellStyle name="Linked Cell" xfId="14" builtinId="24" hidden="1"/>
    <cellStyle name="Linked Cell" xfId="69" builtinId="24" hidden="1"/>
    <cellStyle name="Linked Cell" xfId="109" builtinId="24" hidden="1"/>
    <cellStyle name="Linked Cell" xfId="160" builtinId="24" hidden="1"/>
    <cellStyle name="Linked Cell" xfId="205" builtinId="24" hidden="1"/>
    <cellStyle name="Linked Cell" xfId="248" builtinId="24" hidden="1"/>
    <cellStyle name="Linked Cell" xfId="292" builtinId="24" hidden="1"/>
    <cellStyle name="Linked Cell" xfId="328" builtinId="24" hidden="1"/>
    <cellStyle name="Linked Cell" xfId="377" builtinId="24" hidden="1"/>
    <cellStyle name="Linked Cell" xfId="412" builtinId="24" hidden="1"/>
    <cellStyle name="Linked Cell" xfId="423" builtinId="24" hidden="1"/>
    <cellStyle name="Linked Cell" xfId="496" builtinId="24" hidden="1"/>
    <cellStyle name="Linked Cell" xfId="545" builtinId="24" hidden="1"/>
    <cellStyle name="Linked Cell" xfId="589" builtinId="24" hidden="1"/>
    <cellStyle name="Linked Cell" xfId="631" builtinId="24" hidden="1"/>
    <cellStyle name="Linked Cell" xfId="674" builtinId="24" hidden="1"/>
    <cellStyle name="Linked Cell" xfId="710" builtinId="24" hidden="1"/>
    <cellStyle name="Linked Cell" xfId="760" builtinId="24" hidden="1"/>
    <cellStyle name="Linked Cell" xfId="795" builtinId="24" hidden="1"/>
    <cellStyle name="Linked Cell" xfId="806" builtinId="24" hidden="1"/>
    <cellStyle name="Linked Cell" xfId="875" builtinId="24" hidden="1"/>
    <cellStyle name="Linked Cell" xfId="712" builtinId="24" hidden="1"/>
    <cellStyle name="Linked Cell" xfId="925" builtinId="24" hidden="1"/>
    <cellStyle name="Linked Cell" xfId="967" builtinId="24" hidden="1"/>
    <cellStyle name="Linked Cell" xfId="1010" builtinId="24" hidden="1"/>
    <cellStyle name="Linked Cell" xfId="1046" builtinId="24" hidden="1"/>
    <cellStyle name="Linked Cell" xfId="1095" builtinId="24" hidden="1"/>
    <cellStyle name="Linked Cell" xfId="1131" builtinId="24" hidden="1"/>
    <cellStyle name="Linked Cell" xfId="1143" builtinId="24" hidden="1"/>
    <cellStyle name="Linked Cell" xfId="1215" builtinId="24" hidden="1"/>
    <cellStyle name="Linked Cell" xfId="914" builtinId="24" hidden="1"/>
    <cellStyle name="Linked Cell" xfId="1255" builtinId="24" hidden="1"/>
    <cellStyle name="Linked Cell" xfId="1295" builtinId="24" hidden="1"/>
    <cellStyle name="Linked Cell" xfId="1335" builtinId="24" hidden="1"/>
    <cellStyle name="Linked Cell" xfId="1369" builtinId="24" hidden="1"/>
    <cellStyle name="Linked Cell" xfId="1412" builtinId="24" hidden="1"/>
    <cellStyle name="Linked Cell" xfId="1446" builtinId="24" hidden="1"/>
    <cellStyle name="Linked Cell" xfId="1454" builtinId="24" hidden="1"/>
    <cellStyle name="Linked Cell" xfId="1520" builtinId="24" hidden="1"/>
    <cellStyle name="Linked Cell" xfId="239" builtinId="24" hidden="1"/>
    <cellStyle name="Linked Cell" xfId="1552" builtinId="24" hidden="1"/>
    <cellStyle name="Linked Cell" xfId="1593" builtinId="24" hidden="1"/>
    <cellStyle name="Linked Cell" xfId="1639" builtinId="24" hidden="1"/>
    <cellStyle name="Linked Cell" xfId="1694" builtinId="24" hidden="1"/>
    <cellStyle name="Linked Cell" xfId="1741" builtinId="24" hidden="1"/>
    <cellStyle name="Linked Cell" xfId="1780" builtinId="24" hidden="1"/>
    <cellStyle name="Linked Cell" xfId="1824" builtinId="24" hidden="1"/>
    <cellStyle name="Linked Cell" xfId="1859" builtinId="24" hidden="1"/>
    <cellStyle name="Linked Cell" xfId="1897" builtinId="24" hidden="1"/>
    <cellStyle name="Linked Cell" xfId="1626" builtinId="24" hidden="1"/>
    <cellStyle name="Linked Cell" xfId="1991" builtinId="24" hidden="1"/>
    <cellStyle name="Linked Cell" xfId="2039" builtinId="24" hidden="1"/>
    <cellStyle name="Linked Cell" xfId="2078" builtinId="24" hidden="1"/>
    <cellStyle name="Linked Cell" xfId="2122" builtinId="24" hidden="1"/>
    <cellStyle name="Linked Cell" xfId="2156" builtinId="24" hidden="1"/>
    <cellStyle name="Linked Cell" xfId="2194" builtinId="24" hidden="1"/>
    <cellStyle name="Linked Cell" xfId="2128" builtinId="24" hidden="1"/>
    <cellStyle name="Linked Cell" xfId="2273" builtinId="24" hidden="1"/>
    <cellStyle name="Linked Cell" xfId="2320" builtinId="24" hidden="1"/>
    <cellStyle name="Linked Cell" xfId="2359" builtinId="24" hidden="1"/>
    <cellStyle name="Linked Cell" xfId="2403" builtinId="24" hidden="1"/>
    <cellStyle name="Linked Cell" xfId="2438" builtinId="24" hidden="1"/>
    <cellStyle name="Linked Cell" xfId="2476" builtinId="24" hidden="1"/>
    <cellStyle name="Linked Cell" xfId="1974" builtinId="24" hidden="1"/>
    <cellStyle name="Linked Cell" xfId="2557" builtinId="24" hidden="1"/>
    <cellStyle name="Linked Cell" xfId="2603" builtinId="24" hidden="1"/>
    <cellStyle name="Linked Cell" xfId="2642" builtinId="24" hidden="1"/>
    <cellStyle name="Linked Cell" xfId="2684" builtinId="24" hidden="1"/>
    <cellStyle name="Linked Cell" xfId="2718" builtinId="24" hidden="1"/>
    <cellStyle name="Linked Cell" xfId="2756" builtinId="24" hidden="1"/>
    <cellStyle name="Linked Cell" xfId="2544" builtinId="24" hidden="1"/>
    <cellStyle name="Linked Cell" xfId="2821" builtinId="24" hidden="1"/>
    <cellStyle name="Linked Cell" xfId="2866" builtinId="24" hidden="1"/>
    <cellStyle name="Linked Cell" xfId="2905" builtinId="24" hidden="1"/>
    <cellStyle name="Linked Cell" xfId="2948" builtinId="24" hidden="1"/>
    <cellStyle name="Linked Cell" xfId="2983" builtinId="24" hidden="1"/>
    <cellStyle name="Linked Cell" xfId="3021" builtinId="24" hidden="1"/>
    <cellStyle name="Linked Cell" xfId="3068" builtinId="24" hidden="1"/>
    <cellStyle name="Linked Cell" xfId="3116" builtinId="24" hidden="1"/>
    <cellStyle name="Narr - Normal Text" xfId="54"/>
    <cellStyle name="Neutral" xfId="10" builtinId="28" hidden="1"/>
    <cellStyle name="Neutral" xfId="65" builtinId="28" hidden="1"/>
    <cellStyle name="Neutral" xfId="105" builtinId="28" hidden="1"/>
    <cellStyle name="Neutral" xfId="156" builtinId="28" hidden="1"/>
    <cellStyle name="Neutral" xfId="201" builtinId="28" hidden="1"/>
    <cellStyle name="Neutral" xfId="244" builtinId="28" hidden="1"/>
    <cellStyle name="Neutral" xfId="288" builtinId="28" hidden="1"/>
    <cellStyle name="Neutral" xfId="331" builtinId="28" hidden="1"/>
    <cellStyle name="Neutral" xfId="373" builtinId="28" hidden="1"/>
    <cellStyle name="Neutral" xfId="416" builtinId="28" hidden="1"/>
    <cellStyle name="Neutral" xfId="363" builtinId="28" hidden="1"/>
    <cellStyle name="Neutral" xfId="492" builtinId="28" hidden="1"/>
    <cellStyle name="Neutral" xfId="541" builtinId="28" hidden="1"/>
    <cellStyle name="Neutral" xfId="585" builtinId="28" hidden="1"/>
    <cellStyle name="Neutral" xfId="627" builtinId="28" hidden="1"/>
    <cellStyle name="Neutral" xfId="670" builtinId="28" hidden="1"/>
    <cellStyle name="Neutral" xfId="713" builtinId="28" hidden="1"/>
    <cellStyle name="Neutral" xfId="756" builtinId="28" hidden="1"/>
    <cellStyle name="Neutral" xfId="799" builtinId="28" hidden="1"/>
    <cellStyle name="Neutral" xfId="746" builtinId="28" hidden="1"/>
    <cellStyle name="Neutral" xfId="871" builtinId="28" hidden="1"/>
    <cellStyle name="Neutral" xfId="576" builtinId="28" hidden="1"/>
    <cellStyle name="Neutral" xfId="921" builtinId="28" hidden="1"/>
    <cellStyle name="Neutral" xfId="963" builtinId="28" hidden="1"/>
    <cellStyle name="Neutral" xfId="1006" builtinId="28" hidden="1"/>
    <cellStyle name="Neutral" xfId="1049" builtinId="28" hidden="1"/>
    <cellStyle name="Neutral" xfId="1091" builtinId="28" hidden="1"/>
    <cellStyle name="Neutral" xfId="1135" builtinId="28" hidden="1"/>
    <cellStyle name="Neutral" xfId="1082" builtinId="28" hidden="1"/>
    <cellStyle name="Neutral" xfId="1211" builtinId="28" hidden="1"/>
    <cellStyle name="Neutral" xfId="916" builtinId="28" hidden="1"/>
    <cellStyle name="Neutral" xfId="1251" builtinId="28" hidden="1"/>
    <cellStyle name="Neutral" xfId="1291" builtinId="28" hidden="1"/>
    <cellStyle name="Neutral" xfId="1331" builtinId="28" hidden="1"/>
    <cellStyle name="Neutral" xfId="1371" builtinId="28" hidden="1"/>
    <cellStyle name="Neutral" xfId="1408" builtinId="28" hidden="1"/>
    <cellStyle name="Neutral" xfId="1449" builtinId="28" hidden="1"/>
    <cellStyle name="Neutral" xfId="1399" builtinId="28" hidden="1"/>
    <cellStyle name="Neutral" xfId="1516" builtinId="28" hidden="1"/>
    <cellStyle name="Neutral" xfId="527" builtinId="28" hidden="1"/>
    <cellStyle name="Neutral" xfId="148" builtinId="28" hidden="1"/>
    <cellStyle name="Neutral" xfId="415" builtinId="28" hidden="1"/>
    <cellStyle name="Neutral" xfId="1635" builtinId="28" hidden="1"/>
    <cellStyle name="Neutral" xfId="1690" builtinId="28" hidden="1"/>
    <cellStyle name="Neutral" xfId="1737" builtinId="28" hidden="1"/>
    <cellStyle name="Neutral" xfId="1787" builtinId="28" hidden="1"/>
    <cellStyle name="Neutral" xfId="1825" builtinId="28" hidden="1"/>
    <cellStyle name="Neutral" xfId="1865" builtinId="28" hidden="1"/>
    <cellStyle name="Neutral" xfId="1904" builtinId="28" hidden="1"/>
    <cellStyle name="Neutral" xfId="1726" builtinId="28" hidden="1"/>
    <cellStyle name="Neutral" xfId="1987" builtinId="28" hidden="1"/>
    <cellStyle name="Neutral" xfId="2035" builtinId="28" hidden="1"/>
    <cellStyle name="Neutral" xfId="2085" builtinId="28" hidden="1"/>
    <cellStyle name="Neutral" xfId="2123" builtinId="28" hidden="1"/>
    <cellStyle name="Neutral" xfId="2162" builtinId="28" hidden="1"/>
    <cellStyle name="Neutral" xfId="2201" builtinId="28" hidden="1"/>
    <cellStyle name="Neutral" xfId="1629" builtinId="28" hidden="1"/>
    <cellStyle name="Neutral" xfId="2269" builtinId="28" hidden="1"/>
    <cellStyle name="Neutral" xfId="2316" builtinId="28" hidden="1"/>
    <cellStyle name="Neutral" xfId="2366" builtinId="28" hidden="1"/>
    <cellStyle name="Neutral" xfId="2404" builtinId="28" hidden="1"/>
    <cellStyle name="Neutral" xfId="2444" builtinId="28" hidden="1"/>
    <cellStyle name="Neutral" xfId="2483" builtinId="28" hidden="1"/>
    <cellStyle name="Neutral" xfId="2257" builtinId="28" hidden="1"/>
    <cellStyle name="Neutral" xfId="2553" builtinId="28" hidden="1"/>
    <cellStyle name="Neutral" xfId="2599" builtinId="28" hidden="1"/>
    <cellStyle name="Neutral" xfId="2648" builtinId="28" hidden="1"/>
    <cellStyle name="Neutral" xfId="2685" builtinId="28" hidden="1"/>
    <cellStyle name="Neutral" xfId="2724" builtinId="28" hidden="1"/>
    <cellStyle name="Neutral" xfId="2763" builtinId="28" hidden="1"/>
    <cellStyle name="Neutral" xfId="1680" builtinId="28" hidden="1"/>
    <cellStyle name="Neutral" xfId="2817" builtinId="28" hidden="1"/>
    <cellStyle name="Neutral" xfId="2862" builtinId="28" hidden="1"/>
    <cellStyle name="Neutral" xfId="2911" builtinId="28" hidden="1"/>
    <cellStyle name="Neutral" xfId="2949" builtinId="28" hidden="1"/>
    <cellStyle name="Neutral" xfId="2989" builtinId="28" hidden="1"/>
    <cellStyle name="Neutral" xfId="3028" builtinId="28" hidden="1"/>
    <cellStyle name="Neutral" xfId="3064" builtinId="28" hidden="1"/>
    <cellStyle name="Neutral" xfId="3112" builtinId="28" hidden="1"/>
    <cellStyle name="Normal" xfId="0" builtinId="0" customBuiltin="1"/>
    <cellStyle name="Note" xfId="17" builtinId="10" hidden="1"/>
    <cellStyle name="Note" xfId="72" builtinId="10" hidden="1"/>
    <cellStyle name="Note" xfId="112" builtinId="10" hidden="1"/>
    <cellStyle name="Note" xfId="529" builtinId="10" hidden="1"/>
    <cellStyle name="Note" xfId="1555" builtinId="10" hidden="1"/>
    <cellStyle name="Note" xfId="1588" builtinId="10" hidden="1"/>
    <cellStyle name="Note" xfId="1642" builtinId="10" hidden="1"/>
    <cellStyle name="Note" xfId="1697" builtinId="10" hidden="1"/>
    <cellStyle name="Note" xfId="1744" builtinId="10" hidden="1"/>
    <cellStyle name="Note" xfId="1788" builtinId="10" hidden="1"/>
    <cellStyle name="Note" xfId="1820" builtinId="10" hidden="1"/>
    <cellStyle name="Note" xfId="1784" builtinId="10" hidden="1"/>
    <cellStyle name="Note" xfId="1863" builtinId="10" hidden="1"/>
    <cellStyle name="Note" xfId="1938" builtinId="10" hidden="1"/>
    <cellStyle name="Note" xfId="1994" builtinId="10" hidden="1"/>
    <cellStyle name="Note" xfId="2042" builtinId="10" hidden="1"/>
    <cellStyle name="Note" xfId="2086" builtinId="10" hidden="1"/>
    <cellStyle name="Note" xfId="2118" builtinId="10" hidden="1"/>
    <cellStyle name="Note" xfId="2082" builtinId="10" hidden="1"/>
    <cellStyle name="Note" xfId="2160" builtinId="10" hidden="1"/>
    <cellStyle name="Note" xfId="1979" builtinId="10" hidden="1"/>
    <cellStyle name="Note" xfId="2276" builtinId="10" hidden="1"/>
    <cellStyle name="Note" xfId="2323" builtinId="10" hidden="1"/>
    <cellStyle name="Note" xfId="2367" builtinId="10" hidden="1"/>
    <cellStyle name="Note" xfId="2399" builtinId="10" hidden="1"/>
    <cellStyle name="Note" xfId="2363" builtinId="10" hidden="1"/>
    <cellStyle name="Note" xfId="2442" builtinId="10" hidden="1"/>
    <cellStyle name="Note" xfId="2259" builtinId="10" hidden="1"/>
    <cellStyle name="Note" xfId="2560" builtinId="10" hidden="1"/>
    <cellStyle name="Note" xfId="2606" builtinId="10" hidden="1"/>
    <cellStyle name="Note" xfId="2649" builtinId="10" hidden="1"/>
    <cellStyle name="Note" xfId="2680" builtinId="10" hidden="1"/>
    <cellStyle name="Note" xfId="2646" builtinId="10" hidden="1"/>
    <cellStyle name="Note" xfId="2722" builtinId="10" hidden="1"/>
    <cellStyle name="Note" xfId="2590" builtinId="10" hidden="1"/>
    <cellStyle name="Note" xfId="2824" builtinId="10" hidden="1"/>
    <cellStyle name="Note" xfId="2869" builtinId="10" hidden="1"/>
    <cellStyle name="Note" xfId="2912" builtinId="10" hidden="1"/>
    <cellStyle name="Note" xfId="2944" builtinId="10" hidden="1"/>
    <cellStyle name="Note" xfId="2909" builtinId="10" hidden="1"/>
    <cellStyle name="Note" xfId="2987" builtinId="10" hidden="1"/>
    <cellStyle name="Note" xfId="3071" builtinId="10" hidden="1"/>
    <cellStyle name="Note" xfId="3119" builtinId="10" hidden="1"/>
    <cellStyle name="Note 4" xfId="208" hidden="1"/>
    <cellStyle name="Note 4" xfId="295" hidden="1"/>
    <cellStyle name="Note 4" xfId="380" hidden="1"/>
    <cellStyle name="Note 4" xfId="450" hidden="1"/>
    <cellStyle name="Note 4" xfId="592" hidden="1"/>
    <cellStyle name="Note 4" xfId="677" hidden="1"/>
    <cellStyle name="Note 4" xfId="763" hidden="1"/>
    <cellStyle name="Note 4" xfId="832" hidden="1"/>
    <cellStyle name="Note 4" xfId="928" hidden="1"/>
    <cellStyle name="Note 4" xfId="1013" hidden="1"/>
    <cellStyle name="Note 4" xfId="1098" hidden="1"/>
    <cellStyle name="Note 4" xfId="1170" hidden="1"/>
    <cellStyle name="Note 4" xfId="1258" hidden="1"/>
    <cellStyle name="Note 4" xfId="1338" hidden="1"/>
    <cellStyle name="Note 4" xfId="1415" hidden="1"/>
    <cellStyle name="Note 4" xfId="1480" hidden="1"/>
    <cellStyle name="Output" xfId="12" builtinId="21" hidden="1"/>
    <cellStyle name="Output" xfId="67" builtinId="21" hidden="1"/>
    <cellStyle name="Output" xfId="107" builtinId="21" hidden="1"/>
    <cellStyle name="Output" xfId="158" builtinId="21" hidden="1"/>
    <cellStyle name="Output" xfId="203" builtinId="21" hidden="1"/>
    <cellStyle name="Output" xfId="246" builtinId="21" hidden="1"/>
    <cellStyle name="Output" xfId="290" builtinId="21" hidden="1"/>
    <cellStyle name="Output" xfId="327" builtinId="21" hidden="1"/>
    <cellStyle name="Output" xfId="375" builtinId="21" hidden="1"/>
    <cellStyle name="Output" xfId="411" builtinId="21" hidden="1"/>
    <cellStyle name="Output" xfId="456" builtinId="21" hidden="1"/>
    <cellStyle name="Output" xfId="494" builtinId="21" hidden="1"/>
    <cellStyle name="Output" xfId="543" builtinId="21" hidden="1"/>
    <cellStyle name="Output" xfId="587" builtinId="21" hidden="1"/>
    <cellStyle name="Output" xfId="629" builtinId="21" hidden="1"/>
    <cellStyle name="Output" xfId="672" builtinId="21" hidden="1"/>
    <cellStyle name="Output" xfId="709" builtinId="21" hidden="1"/>
    <cellStyle name="Output" xfId="758" builtinId="21" hidden="1"/>
    <cellStyle name="Output" xfId="794" builtinId="21" hidden="1"/>
    <cellStyle name="Output" xfId="838" builtinId="21" hidden="1"/>
    <cellStyle name="Output" xfId="873" builtinId="21" hidden="1"/>
    <cellStyle name="Output" xfId="744" builtinId="21" hidden="1"/>
    <cellStyle name="Output" xfId="923" builtinId="21" hidden="1"/>
    <cellStyle name="Output" xfId="965" builtinId="21" hidden="1"/>
    <cellStyle name="Output" xfId="1008" builtinId="21" hidden="1"/>
    <cellStyle name="Output" xfId="1045" builtinId="21" hidden="1"/>
    <cellStyle name="Output" xfId="1093" builtinId="21" hidden="1"/>
    <cellStyle name="Output" xfId="1130" builtinId="21" hidden="1"/>
    <cellStyle name="Output" xfId="1176" builtinId="21" hidden="1"/>
    <cellStyle name="Output" xfId="1213" builtinId="21" hidden="1"/>
    <cellStyle name="Output" xfId="1247" builtinId="21" hidden="1"/>
    <cellStyle name="Output" xfId="1253" builtinId="21" hidden="1"/>
    <cellStyle name="Output" xfId="1293" builtinId="21" hidden="1"/>
    <cellStyle name="Output" xfId="1333" builtinId="21" hidden="1"/>
    <cellStyle name="Output" xfId="1368" builtinId="21" hidden="1"/>
    <cellStyle name="Output" xfId="1410" builtinId="21" hidden="1"/>
    <cellStyle name="Output" xfId="1445" builtinId="21" hidden="1"/>
    <cellStyle name="Output" xfId="1485" builtinId="21" hidden="1"/>
    <cellStyle name="Output" xfId="1518" builtinId="21" hidden="1"/>
    <cellStyle name="Output" xfId="211" builtinId="21" hidden="1"/>
    <cellStyle name="Output" xfId="1550" builtinId="21" hidden="1"/>
    <cellStyle name="Output" xfId="1594" builtinId="21" hidden="1"/>
    <cellStyle name="Output" xfId="1637" builtinId="21" hidden="1"/>
    <cellStyle name="Output" xfId="1692" builtinId="21" hidden="1"/>
    <cellStyle name="Output" xfId="1739" builtinId="21" hidden="1"/>
    <cellStyle name="Output" xfId="1776" builtinId="21" hidden="1"/>
    <cellStyle name="Output" xfId="1794" builtinId="21" hidden="1"/>
    <cellStyle name="Output" xfId="1858" builtinId="21" hidden="1"/>
    <cellStyle name="Output" xfId="1869" builtinId="21" hidden="1"/>
    <cellStyle name="Output" xfId="1675" builtinId="21" hidden="1"/>
    <cellStyle name="Output" xfId="1989" builtinId="21" hidden="1"/>
    <cellStyle name="Output" xfId="2037" builtinId="21" hidden="1"/>
    <cellStyle name="Output" xfId="2074" builtinId="21" hidden="1"/>
    <cellStyle name="Output" xfId="2092" builtinId="21" hidden="1"/>
    <cellStyle name="Output" xfId="2155" builtinId="21" hidden="1"/>
    <cellStyle name="Output" xfId="2166" builtinId="21" hidden="1"/>
    <cellStyle name="Output" xfId="1631" builtinId="21" hidden="1"/>
    <cellStyle name="Output" xfId="2271" builtinId="21" hidden="1"/>
    <cellStyle name="Output" xfId="2318" builtinId="21" hidden="1"/>
    <cellStyle name="Output" xfId="2355" builtinId="21" hidden="1"/>
    <cellStyle name="Output" xfId="2373" builtinId="21" hidden="1"/>
    <cellStyle name="Output" xfId="2437" builtinId="21" hidden="1"/>
    <cellStyle name="Output" xfId="2448" builtinId="21" hidden="1"/>
    <cellStyle name="Output" xfId="2261" builtinId="21" hidden="1"/>
    <cellStyle name="Output" xfId="2555" builtinId="21" hidden="1"/>
    <cellStyle name="Output" xfId="2601" builtinId="21" hidden="1"/>
    <cellStyle name="Output" xfId="2638" builtinId="21" hidden="1"/>
    <cellStyle name="Output" xfId="2654" builtinId="21" hidden="1"/>
    <cellStyle name="Output" xfId="2717" builtinId="21" hidden="1"/>
    <cellStyle name="Output" xfId="2728" builtinId="21" hidden="1"/>
    <cellStyle name="Output" xfId="2255" builtinId="21" hidden="1"/>
    <cellStyle name="Output" xfId="2819" builtinId="21" hidden="1"/>
    <cellStyle name="Output" xfId="2864" builtinId="21" hidden="1"/>
    <cellStyle name="Output" xfId="2901" builtinId="21" hidden="1"/>
    <cellStyle name="Output" xfId="2918" builtinId="21" hidden="1"/>
    <cellStyle name="Output" xfId="2982" builtinId="21" hidden="1"/>
    <cellStyle name="Output" xfId="2993" builtinId="21" hidden="1"/>
    <cellStyle name="Output" xfId="3066" builtinId="21" hidden="1"/>
    <cellStyle name="Output" xfId="3114" builtinId="21" hidden="1"/>
    <cellStyle name="Percent" xfId="2" builtinId="5" hidden="1"/>
    <cellStyle name="Percent" xfId="60" builtinId="5"/>
    <cellStyle name="Percent 2" xfId="150" hidden="1"/>
    <cellStyle name="Percent 2" xfId="1592"/>
    <cellStyle name="Percent 2 2" xfId="1730" hidden="1"/>
    <cellStyle name="Percent 2 2" xfId="2198" hidden="1"/>
    <cellStyle name="Percent 2 2" xfId="2309" hidden="1"/>
    <cellStyle name="Percent 2 2" xfId="2760" hidden="1"/>
    <cellStyle name="Percent 2 2" xfId="2855"/>
    <cellStyle name="Percent 2 3" xfId="1827" hidden="1"/>
    <cellStyle name="Percent 2 3" xfId="2406" hidden="1"/>
    <cellStyle name="Percent 2 3" xfId="2951"/>
    <cellStyle name="Percent 2 4" xfId="1901" hidden="1"/>
    <cellStyle name="Percent 2 4" xfId="2480" hidden="1"/>
    <cellStyle name="Percent 2 4" xfId="3025"/>
    <cellStyle name="Percent 3" xfId="1624"/>
    <cellStyle name="Percent 4" xfId="197" hidden="1"/>
    <cellStyle name="Percent 4" xfId="281" hidden="1"/>
    <cellStyle name="Percent 4" xfId="365" hidden="1"/>
    <cellStyle name="Percent 4" xfId="457" hidden="1"/>
    <cellStyle name="Percent 4" xfId="1627"/>
    <cellStyle name="Percent 4 2" xfId="581" hidden="1"/>
    <cellStyle name="Percent 4 3" xfId="663" hidden="1"/>
    <cellStyle name="Percent 4 4" xfId="748" hidden="1"/>
    <cellStyle name="Percent 4 5" xfId="839" hidden="1"/>
    <cellStyle name="Percent 5" xfId="1683"/>
    <cellStyle name="Percent 6" xfId="3060"/>
    <cellStyle name="Percent 7" xfId="3105"/>
    <cellStyle name="Percent 8" xfId="101"/>
    <cellStyle name="Table - Average Row" xfId="58"/>
    <cellStyle name="Table - Costs" xfId="151"/>
    <cellStyle name="Table - Numbers" xfId="57"/>
    <cellStyle name="Table - Totals Row" xfId="52"/>
    <cellStyle name="Title" xfId="7" builtinId="15" hidden="1"/>
    <cellStyle name="Title" xfId="62" builtinId="15" hidden="1"/>
    <cellStyle name="Title" xfId="102" builtinId="15" hidden="1"/>
    <cellStyle name="Title" xfId="153" builtinId="15" hidden="1"/>
    <cellStyle name="Title" xfId="198" builtinId="15" hidden="1"/>
    <cellStyle name="Title" xfId="241" builtinId="15" hidden="1"/>
    <cellStyle name="Title" xfId="285" builtinId="15" hidden="1"/>
    <cellStyle name="Title" xfId="284" builtinId="15" hidden="1"/>
    <cellStyle name="Title" xfId="370" builtinId="15" hidden="1"/>
    <cellStyle name="Title" xfId="368" builtinId="15" hidden="1"/>
    <cellStyle name="Title" xfId="454" builtinId="15" hidden="1"/>
    <cellStyle name="Title" xfId="489" builtinId="15" hidden="1"/>
    <cellStyle name="Title" xfId="538" builtinId="15" hidden="1"/>
    <cellStyle name="Title" xfId="582" builtinId="15" hidden="1"/>
    <cellStyle name="Title" xfId="624" builtinId="15" hidden="1"/>
    <cellStyle name="Title" xfId="667" builtinId="15" hidden="1"/>
    <cellStyle name="Title" xfId="666" builtinId="15" hidden="1"/>
    <cellStyle name="Title" xfId="753" builtinId="15" hidden="1"/>
    <cellStyle name="Title" xfId="751" builtinId="15" hidden="1"/>
    <cellStyle name="Title" xfId="836" builtinId="15" hidden="1"/>
    <cellStyle name="Title" xfId="868" builtinId="15" hidden="1"/>
    <cellStyle name="Title" xfId="719" builtinId="15" hidden="1"/>
    <cellStyle name="Title" xfId="918" builtinId="15" hidden="1"/>
    <cellStyle name="Title" xfId="960" builtinId="15" hidden="1"/>
    <cellStyle name="Title" xfId="1003" builtinId="15" hidden="1"/>
    <cellStyle name="Title" xfId="1002" builtinId="15" hidden="1"/>
    <cellStyle name="Title" xfId="1088" builtinId="15" hidden="1"/>
    <cellStyle name="Title" xfId="1086" builtinId="15" hidden="1"/>
    <cellStyle name="Title" xfId="1174" builtinId="15" hidden="1"/>
    <cellStyle name="Title" xfId="1208" builtinId="15" hidden="1"/>
    <cellStyle name="Title" xfId="959" builtinId="15" hidden="1"/>
    <cellStyle name="Title" xfId="1248" builtinId="15" hidden="1"/>
    <cellStyle name="Title" xfId="1288" builtinId="15" hidden="1"/>
    <cellStyle name="Title" xfId="1328" builtinId="15" hidden="1"/>
    <cellStyle name="Title" xfId="1327" builtinId="15" hidden="1"/>
    <cellStyle name="Title" xfId="1405" builtinId="15" hidden="1"/>
    <cellStyle name="Title" xfId="1403" builtinId="15" hidden="1"/>
    <cellStyle name="Title" xfId="1484" builtinId="15" hidden="1"/>
    <cellStyle name="Title" xfId="1513" builtinId="15" hidden="1"/>
    <cellStyle name="Title" xfId="422" builtinId="15" hidden="1"/>
    <cellStyle name="Title" xfId="192" builtinId="15" hidden="1"/>
    <cellStyle name="Title" xfId="146" builtinId="15" hidden="1"/>
    <cellStyle name="Title" xfId="1632" builtinId="15" hidden="1"/>
    <cellStyle name="Title" xfId="1687" builtinId="15" hidden="1"/>
    <cellStyle name="Title" xfId="1734" builtinId="15" hidden="1"/>
    <cellStyle name="Title" xfId="1732" builtinId="15" hidden="1"/>
    <cellStyle name="Title" xfId="1733" builtinId="15" hidden="1"/>
    <cellStyle name="Title" xfId="1779" builtinId="15" hidden="1"/>
    <cellStyle name="Title" xfId="1903" builtinId="15" hidden="1"/>
    <cellStyle name="Title" xfId="1679" builtinId="15" hidden="1"/>
    <cellStyle name="Title" xfId="1984" builtinId="15" hidden="1"/>
    <cellStyle name="Title" xfId="2032" builtinId="15" hidden="1"/>
    <cellStyle name="Title" xfId="2030" builtinId="15" hidden="1"/>
    <cellStyle name="Title" xfId="2031" builtinId="15" hidden="1"/>
    <cellStyle name="Title" xfId="2077" builtinId="15" hidden="1"/>
    <cellStyle name="Title" xfId="2200" builtinId="15" hidden="1"/>
    <cellStyle name="Title" xfId="1973" builtinId="15" hidden="1"/>
    <cellStyle name="Title" xfId="2266" builtinId="15" hidden="1"/>
    <cellStyle name="Title" xfId="2313" builtinId="15" hidden="1"/>
    <cellStyle name="Title" xfId="2311" builtinId="15" hidden="1"/>
    <cellStyle name="Title" xfId="2312" builtinId="15" hidden="1"/>
    <cellStyle name="Title" xfId="2358" builtinId="15" hidden="1"/>
    <cellStyle name="Title" xfId="2482" builtinId="15" hidden="1"/>
    <cellStyle name="Title" xfId="1677" builtinId="15" hidden="1"/>
    <cellStyle name="Title" xfId="2550" builtinId="15" hidden="1"/>
    <cellStyle name="Title" xfId="2596" builtinId="15" hidden="1"/>
    <cellStyle name="Title" xfId="2594" builtinId="15" hidden="1"/>
    <cellStyle name="Title" xfId="2595" builtinId="15" hidden="1"/>
    <cellStyle name="Title" xfId="2641" builtinId="15" hidden="1"/>
    <cellStyle name="Title" xfId="2762" builtinId="15" hidden="1"/>
    <cellStyle name="Title" xfId="2258" builtinId="15" hidden="1"/>
    <cellStyle name="Title" xfId="2814" builtinId="15" hidden="1"/>
    <cellStyle name="Title" xfId="2859" builtinId="15" hidden="1"/>
    <cellStyle name="Title" xfId="2857" builtinId="15" hidden="1"/>
    <cellStyle name="Title" xfId="2858" builtinId="15" hidden="1"/>
    <cellStyle name="Title" xfId="2904" builtinId="15" hidden="1"/>
    <cellStyle name="Title" xfId="3027" builtinId="15" hidden="1"/>
    <cellStyle name="Title" xfId="3061" builtinId="15" hidden="1"/>
    <cellStyle name="Title" xfId="3109" builtinId="15" hidden="1"/>
    <cellStyle name="Total" xfId="19" builtinId="25" hidden="1"/>
    <cellStyle name="Total" xfId="74" builtinId="25" hidden="1"/>
    <cellStyle name="Total" xfId="114" builtinId="25" hidden="1"/>
    <cellStyle name="Total" xfId="164" builtinId="25" hidden="1"/>
    <cellStyle name="Total" xfId="210" builtinId="25" hidden="1"/>
    <cellStyle name="Total" xfId="252" builtinId="25" hidden="1"/>
    <cellStyle name="Total" xfId="297" builtinId="25" hidden="1"/>
    <cellStyle name="Total" xfId="334" builtinId="25" hidden="1"/>
    <cellStyle name="Total" xfId="382" builtinId="25" hidden="1"/>
    <cellStyle name="Total" xfId="421" builtinId="25" hidden="1"/>
    <cellStyle name="Total" xfId="453" builtinId="25" hidden="1"/>
    <cellStyle name="Total" xfId="500" builtinId="25" hidden="1"/>
    <cellStyle name="Total" xfId="549" builtinId="25" hidden="1"/>
    <cellStyle name="Total" xfId="594" builtinId="25" hidden="1"/>
    <cellStyle name="Total" xfId="635" builtinId="25" hidden="1"/>
    <cellStyle name="Total" xfId="679" builtinId="25" hidden="1"/>
    <cellStyle name="Total" xfId="717" builtinId="25" hidden="1"/>
    <cellStyle name="Total" xfId="765" builtinId="25" hidden="1"/>
    <cellStyle name="Total" xfId="803" builtinId="25" hidden="1"/>
    <cellStyle name="Total" xfId="835" builtinId="25" hidden="1"/>
    <cellStyle name="Total" xfId="879" builtinId="25" hidden="1"/>
    <cellStyle name="Total" xfId="574" builtinId="25" hidden="1"/>
    <cellStyle name="Total" xfId="930" builtinId="25" hidden="1"/>
    <cellStyle name="Total" xfId="971" builtinId="25" hidden="1"/>
    <cellStyle name="Total" xfId="1015" builtinId="25" hidden="1"/>
    <cellStyle name="Total" xfId="1053" builtinId="25" hidden="1"/>
    <cellStyle name="Total" xfId="1100" builtinId="25" hidden="1"/>
    <cellStyle name="Total" xfId="1140" builtinId="25" hidden="1"/>
    <cellStyle name="Total" xfId="1173" builtinId="25" hidden="1"/>
    <cellStyle name="Total" xfId="1219" builtinId="25" hidden="1"/>
    <cellStyle name="Total" xfId="1144" builtinId="25" hidden="1"/>
    <cellStyle name="Total" xfId="1260" builtinId="25" hidden="1"/>
    <cellStyle name="Total" xfId="1299" builtinId="25" hidden="1"/>
    <cellStyle name="Total" xfId="1340" builtinId="25" hidden="1"/>
    <cellStyle name="Total" xfId="1374" builtinId="25" hidden="1"/>
    <cellStyle name="Total" xfId="1417" builtinId="25" hidden="1"/>
    <cellStyle name="Total" xfId="1453" builtinId="25" hidden="1"/>
    <cellStyle name="Total" xfId="1483" builtinId="25" hidden="1"/>
    <cellStyle name="Total" xfId="1524" builtinId="25" hidden="1"/>
    <cellStyle name="Total" xfId="917" builtinId="25" hidden="1"/>
    <cellStyle name="Total" xfId="1557" builtinId="25" hidden="1"/>
    <cellStyle name="Total" xfId="1589" builtinId="25" hidden="1"/>
    <cellStyle name="Total" xfId="1644" builtinId="25" hidden="1"/>
    <cellStyle name="Total" xfId="1699" builtinId="25" hidden="1"/>
    <cellStyle name="Total" xfId="1746" builtinId="25" hidden="1"/>
    <cellStyle name="Total" xfId="1790" builtinId="25" hidden="1"/>
    <cellStyle name="Total" xfId="1823" builtinId="25" hidden="1"/>
    <cellStyle name="Total" xfId="1867" builtinId="25" hidden="1"/>
    <cellStyle name="Total" xfId="1906" builtinId="25" hidden="1"/>
    <cellStyle name="Total" xfId="1940" builtinId="25" hidden="1"/>
    <cellStyle name="Total" xfId="1996" builtinId="25" hidden="1"/>
    <cellStyle name="Total" xfId="2044" builtinId="25" hidden="1"/>
    <cellStyle name="Total" xfId="2088" builtinId="25" hidden="1"/>
    <cellStyle name="Total" xfId="2121" builtinId="25" hidden="1"/>
    <cellStyle name="Total" xfId="2164" builtinId="25" hidden="1"/>
    <cellStyle name="Total" xfId="2203" builtinId="25" hidden="1"/>
    <cellStyle name="Total" xfId="2084" builtinId="25" hidden="1"/>
    <cellStyle name="Total" xfId="2278" builtinId="25" hidden="1"/>
    <cellStyle name="Total" xfId="2325" builtinId="25" hidden="1"/>
    <cellStyle name="Total" xfId="2369" builtinId="25" hidden="1"/>
    <cellStyle name="Total" xfId="2402" builtinId="25" hidden="1"/>
    <cellStyle name="Total" xfId="2446" builtinId="25" hidden="1"/>
    <cellStyle name="Total" xfId="2485" builtinId="25" hidden="1"/>
    <cellStyle name="Total" xfId="2046" builtinId="25" hidden="1"/>
    <cellStyle name="Total" xfId="2562" builtinId="25" hidden="1"/>
    <cellStyle name="Total" xfId="2608" builtinId="25" hidden="1"/>
    <cellStyle name="Total" xfId="2651" builtinId="25" hidden="1"/>
    <cellStyle name="Total" xfId="2683" builtinId="25" hidden="1"/>
    <cellStyle name="Total" xfId="2726" builtinId="25" hidden="1"/>
    <cellStyle name="Total" xfId="2765" builtinId="25" hidden="1"/>
    <cellStyle name="Total" xfId="2254" builtinId="25" hidden="1"/>
    <cellStyle name="Total" xfId="2826" builtinId="25" hidden="1"/>
    <cellStyle name="Total" xfId="2871" builtinId="25" hidden="1"/>
    <cellStyle name="Total" xfId="2914" builtinId="25" hidden="1"/>
    <cellStyle name="Total" xfId="2947" builtinId="25" hidden="1"/>
    <cellStyle name="Total" xfId="2991" builtinId="25" hidden="1"/>
    <cellStyle name="Total" xfId="3030" builtinId="25" hidden="1"/>
    <cellStyle name="Total" xfId="3073" builtinId="25" hidden="1"/>
    <cellStyle name="Total" xfId="3121" builtinId="25" hidden="1"/>
    <cellStyle name="Warning Text" xfId="16" builtinId="11" hidden="1"/>
    <cellStyle name="Warning Text" xfId="71" builtinId="11" hidden="1"/>
    <cellStyle name="Warning Text" xfId="111" builtinId="11" hidden="1"/>
    <cellStyle name="Warning Text" xfId="162" builtinId="11" hidden="1"/>
    <cellStyle name="Warning Text" xfId="207" builtinId="11" hidden="1"/>
    <cellStyle name="Warning Text" xfId="250" builtinId="11" hidden="1"/>
    <cellStyle name="Warning Text" xfId="294" builtinId="11" hidden="1"/>
    <cellStyle name="Warning Text" xfId="280" builtinId="11" hidden="1"/>
    <cellStyle name="Warning Text" xfId="379" builtinId="11" hidden="1"/>
    <cellStyle name="Warning Text" xfId="364" builtinId="11" hidden="1"/>
    <cellStyle name="Warning Text" xfId="451" builtinId="11" hidden="1"/>
    <cellStyle name="Warning Text" xfId="498" builtinId="11" hidden="1"/>
    <cellStyle name="Warning Text" xfId="547" builtinId="11" hidden="1"/>
    <cellStyle name="Warning Text" xfId="591" builtinId="11" hidden="1"/>
    <cellStyle name="Warning Text" xfId="633" builtinId="11" hidden="1"/>
    <cellStyle name="Warning Text" xfId="676" builtinId="11" hidden="1"/>
    <cellStyle name="Warning Text" xfId="662" builtinId="11" hidden="1"/>
    <cellStyle name="Warning Text" xfId="762" builtinId="11" hidden="1"/>
    <cellStyle name="Warning Text" xfId="747" builtinId="11" hidden="1"/>
    <cellStyle name="Warning Text" xfId="833" builtinId="11" hidden="1"/>
    <cellStyle name="Warning Text" xfId="877" builtinId="11" hidden="1"/>
    <cellStyle name="Warning Text" xfId="661" builtinId="11" hidden="1"/>
    <cellStyle name="Warning Text" xfId="927" builtinId="11" hidden="1"/>
    <cellStyle name="Warning Text" xfId="969" builtinId="11" hidden="1"/>
    <cellStyle name="Warning Text" xfId="1012" builtinId="11" hidden="1"/>
    <cellStyle name="Warning Text" xfId="999" builtinId="11" hidden="1"/>
    <cellStyle name="Warning Text" xfId="1097" builtinId="11" hidden="1"/>
    <cellStyle name="Warning Text" xfId="1083" builtinId="11" hidden="1"/>
    <cellStyle name="Warning Text" xfId="1171" builtinId="11" hidden="1"/>
    <cellStyle name="Warning Text" xfId="1217" builtinId="11" hidden="1"/>
    <cellStyle name="Warning Text" xfId="1180" builtinId="11" hidden="1"/>
    <cellStyle name="Warning Text" xfId="1257" builtinId="11" hidden="1"/>
    <cellStyle name="Warning Text" xfId="1297" builtinId="11" hidden="1"/>
    <cellStyle name="Warning Text" xfId="1337" builtinId="11" hidden="1"/>
    <cellStyle name="Warning Text" xfId="1324" builtinId="11" hidden="1"/>
    <cellStyle name="Warning Text" xfId="1414" builtinId="11" hidden="1"/>
    <cellStyle name="Warning Text" xfId="1400" builtinId="11" hidden="1"/>
    <cellStyle name="Warning Text" xfId="1481" builtinId="11" hidden="1"/>
    <cellStyle name="Warning Text" xfId="1522" builtinId="11" hidden="1"/>
    <cellStyle name="Warning Text" xfId="595" builtinId="11" hidden="1"/>
    <cellStyle name="Warning Text" xfId="1554" builtinId="11" hidden="1"/>
    <cellStyle name="Warning Text" xfId="1559" builtinId="11" hidden="1"/>
    <cellStyle name="Warning Text" xfId="1641" builtinId="11" hidden="1"/>
    <cellStyle name="Warning Text" xfId="1696" builtinId="11" hidden="1"/>
    <cellStyle name="Warning Text" xfId="1743" builtinId="11" hidden="1"/>
    <cellStyle name="Warning Text" xfId="1747" builtinId="11" hidden="1"/>
    <cellStyle name="Warning Text" xfId="1821" builtinId="11" hidden="1"/>
    <cellStyle name="Warning Text" xfId="1826" builtinId="11" hidden="1"/>
    <cellStyle name="Warning Text" xfId="1900" builtinId="11" hidden="1"/>
    <cellStyle name="Warning Text" xfId="1937" builtinId="11" hidden="1"/>
    <cellStyle name="Warning Text" xfId="1993" builtinId="11" hidden="1"/>
    <cellStyle name="Warning Text" xfId="2041" builtinId="11" hidden="1"/>
    <cellStyle name="Warning Text" xfId="2045" builtinId="11" hidden="1"/>
    <cellStyle name="Warning Text" xfId="2119" builtinId="11" hidden="1"/>
    <cellStyle name="Warning Text" xfId="2124" builtinId="11" hidden="1"/>
    <cellStyle name="Warning Text" xfId="2197" builtinId="11" hidden="1"/>
    <cellStyle name="Warning Text" xfId="2024" builtinId="11" hidden="1"/>
    <cellStyle name="Warning Text" xfId="2275" builtinId="11" hidden="1"/>
    <cellStyle name="Warning Text" xfId="2322" builtinId="11" hidden="1"/>
    <cellStyle name="Warning Text" xfId="2326" builtinId="11" hidden="1"/>
    <cellStyle name="Warning Text" xfId="2400" builtinId="11" hidden="1"/>
    <cellStyle name="Warning Text" xfId="2405" builtinId="11" hidden="1"/>
    <cellStyle name="Warning Text" xfId="2479" builtinId="11" hidden="1"/>
    <cellStyle name="Warning Text" xfId="2263" builtinId="11" hidden="1"/>
    <cellStyle name="Warning Text" xfId="2559" builtinId="11" hidden="1"/>
    <cellStyle name="Warning Text" xfId="2605" builtinId="11" hidden="1"/>
    <cellStyle name="Warning Text" xfId="2609" builtinId="11" hidden="1"/>
    <cellStyle name="Warning Text" xfId="2681" builtinId="11" hidden="1"/>
    <cellStyle name="Warning Text" xfId="2686" builtinId="11" hidden="1"/>
    <cellStyle name="Warning Text" xfId="2759" builtinId="11" hidden="1"/>
    <cellStyle name="Warning Text" xfId="2612" builtinId="11" hidden="1"/>
    <cellStyle name="Warning Text" xfId="2823" builtinId="11" hidden="1"/>
    <cellStyle name="Warning Text" xfId="2868" builtinId="11" hidden="1"/>
    <cellStyle name="Warning Text" xfId="2872" builtinId="11" hidden="1"/>
    <cellStyle name="Warning Text" xfId="2945" builtinId="11" hidden="1"/>
    <cellStyle name="Warning Text" xfId="2950" builtinId="11" hidden="1"/>
    <cellStyle name="Warning Text" xfId="3024" builtinId="11" hidden="1"/>
    <cellStyle name="Warning Text" xfId="3070" builtinId="11" hidden="1"/>
    <cellStyle name="Warning Text" xfId="3118" builtinId="11" hidden="1"/>
  </cellStyles>
  <dxfs count="30">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horizontal="center" vertical="center" textRotation="0" wrapText="1" indent="0" justifyLastLine="0" shrinkToFit="0" readingOrder="0"/>
      <border diagonalUp="0" diagonalDown="0" outline="0"/>
      <protection locked="1" hidden="0"/>
    </dxf>
    <dxf>
      <border outline="0">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top/>
      </border>
      <protection locked="1" hidden="0"/>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0" relative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231F20"/>
      <color rgb="FF5856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22</xdr:col>
      <xdr:colOff>76200</xdr:colOff>
      <xdr:row>0</xdr:row>
      <xdr:rowOff>57150</xdr:rowOff>
    </xdr:from>
    <xdr:to>
      <xdr:col>31</xdr:col>
      <xdr:colOff>190500</xdr:colOff>
      <xdr:row>0</xdr:row>
      <xdr:rowOff>337829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4825" y="57150"/>
          <a:ext cx="1828800" cy="280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219075</xdr:colOff>
      <xdr:row>0</xdr:row>
      <xdr:rowOff>57150</xdr:rowOff>
    </xdr:from>
    <xdr:to>
      <xdr:col>6</xdr:col>
      <xdr:colOff>2047875</xdr:colOff>
      <xdr:row>0</xdr:row>
      <xdr:rowOff>337829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4825" y="57150"/>
          <a:ext cx="1828800" cy="280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828675</xdr:colOff>
          <xdr:row>15</xdr:row>
          <xdr:rowOff>180975</xdr:rowOff>
        </xdr:from>
        <xdr:to>
          <xdr:col>6</xdr:col>
          <xdr:colOff>1238250</xdr:colOff>
          <xdr:row>17</xdr:row>
          <xdr:rowOff>28575</xdr:rowOff>
        </xdr:to>
        <xdr:sp macro="" textlink="">
          <xdr:nvSpPr>
            <xdr:cNvPr id="3089" name="Object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18</xdr:row>
          <xdr:rowOff>0</xdr:rowOff>
        </xdr:from>
        <xdr:to>
          <xdr:col>6</xdr:col>
          <xdr:colOff>1238250</xdr:colOff>
          <xdr:row>19</xdr:row>
          <xdr:rowOff>38100</xdr:rowOff>
        </xdr:to>
        <xdr:sp macro="" textlink="">
          <xdr:nvSpPr>
            <xdr:cNvPr id="3090" name="Object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20</xdr:row>
          <xdr:rowOff>0</xdr:rowOff>
        </xdr:from>
        <xdr:to>
          <xdr:col>6</xdr:col>
          <xdr:colOff>1409700</xdr:colOff>
          <xdr:row>21</xdr:row>
          <xdr:rowOff>38100</xdr:rowOff>
        </xdr:to>
        <xdr:sp macro="" textlink="">
          <xdr:nvSpPr>
            <xdr:cNvPr id="3091" name="Object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21</xdr:row>
          <xdr:rowOff>180975</xdr:rowOff>
        </xdr:from>
        <xdr:to>
          <xdr:col>6</xdr:col>
          <xdr:colOff>1400175</xdr:colOff>
          <xdr:row>23</xdr:row>
          <xdr:rowOff>28575</xdr:rowOff>
        </xdr:to>
        <xdr:sp macro="" textlink="">
          <xdr:nvSpPr>
            <xdr:cNvPr id="3092" name="Object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9</xdr:row>
          <xdr:rowOff>0</xdr:rowOff>
        </xdr:from>
        <xdr:to>
          <xdr:col>6</xdr:col>
          <xdr:colOff>1276350</xdr:colOff>
          <xdr:row>10</xdr:row>
          <xdr:rowOff>38100</xdr:rowOff>
        </xdr:to>
        <xdr:sp macro="" textlink="">
          <xdr:nvSpPr>
            <xdr:cNvPr id="3093" name="Object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xdr:row>
          <xdr:rowOff>0</xdr:rowOff>
        </xdr:from>
        <xdr:to>
          <xdr:col>6</xdr:col>
          <xdr:colOff>1285875</xdr:colOff>
          <xdr:row>12</xdr:row>
          <xdr:rowOff>38100</xdr:rowOff>
        </xdr:to>
        <xdr:sp macro="" textlink="">
          <xdr:nvSpPr>
            <xdr:cNvPr id="3094" name="Object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13</xdr:row>
          <xdr:rowOff>9525</xdr:rowOff>
        </xdr:from>
        <xdr:to>
          <xdr:col>6</xdr:col>
          <xdr:colOff>1362075</xdr:colOff>
          <xdr:row>14</xdr:row>
          <xdr:rowOff>19050</xdr:rowOff>
        </xdr:to>
        <xdr:sp macro="" textlink="">
          <xdr:nvSpPr>
            <xdr:cNvPr id="3095" name="Object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7</xdr:row>
          <xdr:rowOff>0</xdr:rowOff>
        </xdr:from>
        <xdr:to>
          <xdr:col>6</xdr:col>
          <xdr:colOff>1285875</xdr:colOff>
          <xdr:row>8</xdr:row>
          <xdr:rowOff>66675</xdr:rowOff>
        </xdr:to>
        <xdr:sp macro="" textlink="">
          <xdr:nvSpPr>
            <xdr:cNvPr id="3097" name="Object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5</xdr:row>
          <xdr:rowOff>0</xdr:rowOff>
        </xdr:from>
        <xdr:to>
          <xdr:col>6</xdr:col>
          <xdr:colOff>1295400</xdr:colOff>
          <xdr:row>6</xdr:row>
          <xdr:rowOff>47625</xdr:rowOff>
        </xdr:to>
        <xdr:sp macro="" textlink="">
          <xdr:nvSpPr>
            <xdr:cNvPr id="3100" name="Object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200025</xdr:colOff>
      <xdr:row>0</xdr:row>
      <xdr:rowOff>57150</xdr:rowOff>
    </xdr:from>
    <xdr:to>
      <xdr:col>6</xdr:col>
      <xdr:colOff>2028825</xdr:colOff>
      <xdr:row>0</xdr:row>
      <xdr:rowOff>337829</xdr:rowOff>
    </xdr:to>
    <xdr:pic>
      <xdr:nvPicPr>
        <xdr:cNvPr id="15" name="Pictur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775" y="57150"/>
          <a:ext cx="1828800" cy="280679"/>
        </a:xfrm>
        <a:prstGeom prst="rect">
          <a:avLst/>
        </a:prstGeom>
      </xdr:spPr>
    </xdr:pic>
    <xdr:clientData/>
  </xdr:twoCellAnchor>
  <xdr:twoCellAnchor editAs="oneCell">
    <xdr:from>
      <xdr:col>13</xdr:col>
      <xdr:colOff>600075</xdr:colOff>
      <xdr:row>0</xdr:row>
      <xdr:rowOff>57150</xdr:rowOff>
    </xdr:from>
    <xdr:to>
      <xdr:col>16</xdr:col>
      <xdr:colOff>571500</xdr:colOff>
      <xdr:row>0</xdr:row>
      <xdr:rowOff>337829</xdr:rowOff>
    </xdr:to>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06075" y="57150"/>
          <a:ext cx="1828800" cy="2806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495300</xdr:colOff>
      <xdr:row>0</xdr:row>
      <xdr:rowOff>57150</xdr:rowOff>
    </xdr:from>
    <xdr:to>
      <xdr:col>4</xdr:col>
      <xdr:colOff>2324100</xdr:colOff>
      <xdr:row>0</xdr:row>
      <xdr:rowOff>337829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5300" y="57150"/>
          <a:ext cx="1828800" cy="280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0User%20Directories/Josh%20Mutch/New%20Financial%20Analysis%20process/3%23%20-%20Assessment%20Recommen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Export"/>
      <sheetName val="Narrative"/>
      <sheetName val="Data Preparation"/>
      <sheetName val="Analysis"/>
      <sheetName val="Table"/>
      <sheetName val="Incentives"/>
    </sheetNames>
    <sheetDataSet>
      <sheetData sheetId="0">
        <row r="3">
          <cell r="A3">
            <v>1</v>
          </cell>
        </row>
      </sheetData>
      <sheetData sheetId="1"/>
      <sheetData sheetId="2"/>
      <sheetData sheetId="3"/>
      <sheetData sheetId="4"/>
      <sheetData sheetId="5"/>
    </sheetDataSet>
  </externalBook>
</externalLink>
</file>

<file path=xl/tables/table1.xml><?xml version="1.0" encoding="utf-8"?>
<table xmlns="http://schemas.openxmlformats.org/spreadsheetml/2006/main" id="2" name="Resource_Streams" displayName="Resource_Streams" ref="A6:C35" totalsRowShown="0" headerRowDxfId="29" dataDxfId="27" headerRowBorderDxfId="28" tableBorderDxfId="26" totalsRowBorderDxfId="25">
  <tableColumns count="3">
    <tableColumn id="1" name="Source Name" dataDxfId="24"/>
    <tableColumn id="2" name="Source Code" dataDxfId="23"/>
    <tableColumn id="3" name="Units" dataDxfId="22"/>
  </tableColumns>
  <tableStyleInfo name="TableStyleMedium9" showFirstColumn="0" showLastColumn="0" showRowStripes="1" showColumnStripes="0"/>
</table>
</file>

<file path=xl/tables/table2.xml><?xml version="1.0" encoding="utf-8"?>
<table xmlns="http://schemas.openxmlformats.org/spreadsheetml/2006/main" id="3" name="Application_Codes" displayName="Application_Codes" ref="A38:C42" totalsRowShown="0" headerRowDxfId="21" dataDxfId="19" headerRowBorderDxfId="20" tableBorderDxfId="18" totalsRowBorderDxfId="17">
  <tableColumns count="3">
    <tableColumn id="1" name="Application" dataDxfId="16"/>
    <tableColumn id="2" name="APP Code" dataDxfId="15"/>
    <tableColumn id="3" name="Examples" dataDxfId="14"/>
  </tableColumns>
  <tableStyleInfo name="TableStyleMedium9" showFirstColumn="0" showLastColumn="0" showRowStripes="1" showColumnStripes="0"/>
</table>
</file>

<file path=xl/tables/table3.xml><?xml version="1.0" encoding="utf-8"?>
<table xmlns="http://schemas.openxmlformats.org/spreadsheetml/2006/main" id="4" name="Production_Units" displayName="Production_Units" ref="A45:B53" totalsRowShown="0" headerRowDxfId="13" dataDxfId="11" headerRowBorderDxfId="12" tableBorderDxfId="10" totalsRowBorderDxfId="9">
  <tableColumns count="2">
    <tableColumn id="1" name="Display Units" dataDxfId="8"/>
    <tableColumn id="2" name="Rutgers Units" dataDxfId="7"/>
  </tableColumns>
  <tableStyleInfo name="TableStyleMedium9" showFirstColumn="0" showLastColumn="0" showRowStripes="1" showColumnStripes="0"/>
</table>
</file>

<file path=xl/tables/table4.xml><?xml version="1.0" encoding="utf-8"?>
<table xmlns="http://schemas.openxmlformats.org/spreadsheetml/2006/main" id="5" name="BP_Tools" displayName="BP_Tools" ref="A56:B66" totalsRowShown="0" headerRowDxfId="6" dataDxfId="4" headerRowBorderDxfId="5" tableBorderDxfId="3" totalsRowBorderDxfId="2">
  <tableColumns count="2">
    <tableColumn id="1" name="Tool Name" dataDxfId="1"/>
    <tableColumn id="2" name="Tool Desc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6.emf"/><Relationship Id="rId18" Type="http://schemas.openxmlformats.org/officeDocument/2006/relationships/oleObject" Target="../embeddings/oleObject8.bin"/><Relationship Id="rId3" Type="http://schemas.openxmlformats.org/officeDocument/2006/relationships/vmlDrawing" Target="../drawings/vmlDrawing1.vml"/><Relationship Id="rId21" Type="http://schemas.openxmlformats.org/officeDocument/2006/relationships/image" Target="../media/image10.emf"/><Relationship Id="rId7" Type="http://schemas.openxmlformats.org/officeDocument/2006/relationships/image" Target="../media/image3.emf"/><Relationship Id="rId12" Type="http://schemas.openxmlformats.org/officeDocument/2006/relationships/oleObject" Target="../embeddings/oleObject5.bin"/><Relationship Id="rId17" Type="http://schemas.openxmlformats.org/officeDocument/2006/relationships/image" Target="../media/image8.emf"/><Relationship Id="rId2" Type="http://schemas.openxmlformats.org/officeDocument/2006/relationships/drawing" Target="../drawings/drawing3.xml"/><Relationship Id="rId16" Type="http://schemas.openxmlformats.org/officeDocument/2006/relationships/oleObject" Target="../embeddings/oleObject7.bin"/><Relationship Id="rId20" Type="http://schemas.openxmlformats.org/officeDocument/2006/relationships/oleObject" Target="../embeddings/oleObject9.bin"/><Relationship Id="rId1" Type="http://schemas.openxmlformats.org/officeDocument/2006/relationships/printerSettings" Target="../printerSettings/printerSettings4.bin"/><Relationship Id="rId6" Type="http://schemas.openxmlformats.org/officeDocument/2006/relationships/oleObject" Target="../embeddings/oleObject2.bin"/><Relationship Id="rId11" Type="http://schemas.openxmlformats.org/officeDocument/2006/relationships/image" Target="../media/image5.emf"/><Relationship Id="rId5" Type="http://schemas.openxmlformats.org/officeDocument/2006/relationships/image" Target="../media/image2.emf"/><Relationship Id="rId15" Type="http://schemas.openxmlformats.org/officeDocument/2006/relationships/image" Target="../media/image7.emf"/><Relationship Id="rId10" Type="http://schemas.openxmlformats.org/officeDocument/2006/relationships/oleObject" Target="../embeddings/oleObject4.bin"/><Relationship Id="rId19" Type="http://schemas.openxmlformats.org/officeDocument/2006/relationships/image" Target="../media/image9.emf"/><Relationship Id="rId4" Type="http://schemas.openxmlformats.org/officeDocument/2006/relationships/oleObject" Target="../embeddings/oleObject1.bin"/><Relationship Id="rId9" Type="http://schemas.openxmlformats.org/officeDocument/2006/relationships/image" Target="../media/image4.emf"/><Relationship Id="rId14" Type="http://schemas.openxmlformats.org/officeDocument/2006/relationships/oleObject" Target="../embeddings/oleObject6.bin"/></Relationships>
</file>

<file path=xl/worksheets/_rels/sheet5.xml.rels><?xml version="1.0" encoding="UTF-8" standalone="yes"?>
<Relationships xmlns="http://schemas.openxmlformats.org/package/2006/relationships"><Relationship Id="rId3" Type="http://schemas.openxmlformats.org/officeDocument/2006/relationships/hyperlink" Target="http://energytrust.org/" TargetMode="External"/><Relationship Id="rId2" Type="http://schemas.openxmlformats.org/officeDocument/2006/relationships/hyperlink" Target="http://dor.wa.gov/content/findtaxesandrates/taxincentives/incentiveprograms.aspx" TargetMode="External"/><Relationship Id="rId1" Type="http://schemas.openxmlformats.org/officeDocument/2006/relationships/hyperlink" Target="http://www.dsireusa.org/" TargetMode="Externa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66"/>
  <sheetViews>
    <sheetView showGridLines="0" tabSelected="1" workbookViewId="0">
      <selection activeCell="L20" sqref="L20"/>
    </sheetView>
  </sheetViews>
  <sheetFormatPr defaultRowHeight="15" customHeight="1" x14ac:dyDescent="0.2"/>
  <cols>
    <col min="1" max="23" width="12.5" style="32" customWidth="1"/>
    <col min="24" max="24" width="18.5" style="32" customWidth="1"/>
    <col min="25" max="16384" width="9.33203125" style="32"/>
  </cols>
  <sheetData>
    <row r="1" spans="1:24" ht="15" customHeight="1" x14ac:dyDescent="0.2">
      <c r="A1" s="247" t="s">
        <v>13</v>
      </c>
      <c r="B1" s="247"/>
      <c r="C1" s="247"/>
      <c r="D1" s="247"/>
      <c r="E1" s="247"/>
      <c r="F1" s="247"/>
      <c r="G1" s="247"/>
      <c r="H1" s="247"/>
      <c r="I1" s="247"/>
      <c r="J1" s="247"/>
      <c r="K1" s="247"/>
      <c r="L1" s="247"/>
      <c r="M1" s="247"/>
      <c r="N1" s="247"/>
      <c r="O1" s="247"/>
      <c r="P1" s="247"/>
      <c r="Q1" s="247"/>
      <c r="R1" s="247"/>
      <c r="S1" s="247"/>
      <c r="T1" s="247"/>
      <c r="U1" s="247"/>
      <c r="V1" s="247"/>
      <c r="W1" s="247"/>
      <c r="X1" s="247"/>
    </row>
    <row r="2" spans="1:24" ht="30" customHeight="1" x14ac:dyDescent="0.2">
      <c r="A2" s="92" t="s">
        <v>14</v>
      </c>
      <c r="B2" s="92" t="s">
        <v>15</v>
      </c>
      <c r="C2" s="92" t="s">
        <v>16</v>
      </c>
      <c r="D2" s="92" t="s">
        <v>17</v>
      </c>
      <c r="E2" s="92" t="s">
        <v>18</v>
      </c>
      <c r="F2" s="92" t="s">
        <v>19</v>
      </c>
      <c r="G2" s="92" t="s">
        <v>20</v>
      </c>
      <c r="H2" s="92" t="s">
        <v>21</v>
      </c>
      <c r="I2" s="92" t="s">
        <v>22</v>
      </c>
      <c r="J2" s="92" t="s">
        <v>23</v>
      </c>
      <c r="K2" s="92" t="s">
        <v>24</v>
      </c>
      <c r="L2" s="92" t="s">
        <v>25</v>
      </c>
      <c r="M2" s="92" t="s">
        <v>26</v>
      </c>
      <c r="N2" s="92" t="s">
        <v>27</v>
      </c>
      <c r="O2" s="92" t="s">
        <v>28</v>
      </c>
      <c r="P2" s="92" t="s">
        <v>29</v>
      </c>
      <c r="Q2" s="92" t="s">
        <v>30</v>
      </c>
      <c r="R2" s="92" t="s">
        <v>31</v>
      </c>
      <c r="S2" s="92" t="s">
        <v>32</v>
      </c>
      <c r="T2" s="92" t="s">
        <v>33</v>
      </c>
      <c r="U2" s="92" t="s">
        <v>34</v>
      </c>
      <c r="V2" s="92" t="s">
        <v>35</v>
      </c>
      <c r="W2" s="92" t="s">
        <v>36</v>
      </c>
      <c r="X2" s="92" t="s">
        <v>335</v>
      </c>
    </row>
    <row r="3" spans="1:24" ht="15" customHeight="1" x14ac:dyDescent="0.2">
      <c r="A3" s="44" t="s">
        <v>259</v>
      </c>
      <c r="B3" s="44">
        <v>4</v>
      </c>
      <c r="C3" s="100">
        <v>2.2625999999999999</v>
      </c>
      <c r="D3" s="44" t="s">
        <v>110</v>
      </c>
      <c r="E3" s="44" t="s">
        <v>131</v>
      </c>
      <c r="F3" s="44" t="s">
        <v>251</v>
      </c>
      <c r="G3" s="93" t="str">
        <f ca="1">Narrative!B5</f>
        <v>Adjust refrigeration suction pressure set points from 24.0 psig (10.2°F) to 34.0 psig (20.5°F). This will increase system efficiency, decreasing compressor energy consumption by 20%.</v>
      </c>
      <c r="H3" s="93" t="str">
        <f>Narrative!H92</f>
        <v>Insert Name</v>
      </c>
      <c r="I3" s="93" t="str">
        <f>Narrative!E10</f>
        <v>Electrical Consumption</v>
      </c>
      <c r="J3" s="93">
        <f ca="1">Narrative!N10</f>
        <v>251009.53798449601</v>
      </c>
      <c r="K3" s="93">
        <f ca="1">Narrative!X10</f>
        <v>12550.476899224801</v>
      </c>
      <c r="L3" s="93" t="str">
        <f>Narrative!E11</f>
        <v>Electrical Demand</v>
      </c>
      <c r="M3" s="93">
        <f ca="1">Narrative!N11</f>
        <v>343.84868217054247</v>
      </c>
      <c r="N3" s="93">
        <f ca="1">Narrative!X11</f>
        <v>1719.2434108527123</v>
      </c>
      <c r="O3" s="93">
        <f>Narrative!E12</f>
        <v>0</v>
      </c>
      <c r="P3" s="93">
        <f>Narrative!N12</f>
        <v>0</v>
      </c>
      <c r="Q3" s="93">
        <f>Narrative!X12</f>
        <v>0</v>
      </c>
      <c r="R3" s="93">
        <f>Narrative!E13</f>
        <v>0</v>
      </c>
      <c r="S3" s="93">
        <f>Narrative!N13</f>
        <v>0</v>
      </c>
      <c r="T3" s="93">
        <f>Narrative!X13</f>
        <v>0</v>
      </c>
      <c r="U3" s="93">
        <f>Narrative!S18</f>
        <v>0</v>
      </c>
      <c r="V3" s="44"/>
      <c r="W3" s="44" t="s">
        <v>250</v>
      </c>
      <c r="X3" s="246">
        <f>Incentives!C16</f>
        <v>0</v>
      </c>
    </row>
    <row r="4" spans="1:24" ht="15" customHeight="1" x14ac:dyDescent="0.2">
      <c r="A4" s="27"/>
      <c r="B4" s="27"/>
      <c r="C4" s="27"/>
      <c r="D4" s="27"/>
      <c r="E4" s="27"/>
      <c r="F4" s="27"/>
      <c r="G4" s="27"/>
      <c r="H4" s="27"/>
      <c r="I4" s="27"/>
      <c r="J4" s="27"/>
      <c r="K4" s="27"/>
      <c r="L4" s="27"/>
      <c r="M4" s="27"/>
      <c r="N4" s="27"/>
      <c r="O4" s="33"/>
      <c r="P4" s="33"/>
      <c r="Q4" s="33"/>
      <c r="R4" s="33"/>
      <c r="S4" s="33"/>
      <c r="T4" s="27"/>
      <c r="U4" s="27"/>
      <c r="V4" s="27"/>
      <c r="W4" s="27"/>
    </row>
    <row r="5" spans="1:24" ht="15" customHeight="1" x14ac:dyDescent="0.2">
      <c r="A5" s="128" t="s">
        <v>38</v>
      </c>
      <c r="B5" s="128"/>
      <c r="C5" s="128"/>
      <c r="D5" s="9"/>
      <c r="E5" s="27"/>
      <c r="F5" s="27"/>
      <c r="G5" s="27"/>
      <c r="H5" s="27"/>
      <c r="I5" s="27"/>
      <c r="J5" s="27"/>
      <c r="K5" s="27"/>
      <c r="L5" s="27"/>
      <c r="M5" s="27"/>
      <c r="N5" s="27"/>
      <c r="O5" s="27"/>
      <c r="P5" s="27"/>
      <c r="Q5" s="27"/>
      <c r="R5" s="27"/>
      <c r="S5" s="27"/>
      <c r="T5" s="27"/>
      <c r="U5" s="27"/>
      <c r="V5" s="27"/>
      <c r="W5" s="27"/>
    </row>
    <row r="6" spans="1:24" ht="15" customHeight="1" x14ac:dyDescent="0.2">
      <c r="A6" s="10" t="s">
        <v>39</v>
      </c>
      <c r="B6" s="11" t="s">
        <v>40</v>
      </c>
      <c r="C6" s="12" t="s">
        <v>6</v>
      </c>
      <c r="D6" s="9"/>
      <c r="E6" s="27"/>
      <c r="F6" s="27"/>
      <c r="G6" s="27"/>
      <c r="H6" s="27"/>
      <c r="I6" s="27"/>
      <c r="J6" s="27"/>
      <c r="K6" s="27"/>
      <c r="L6" s="27"/>
      <c r="M6" s="27"/>
      <c r="N6" s="27"/>
      <c r="O6" s="27"/>
      <c r="P6" s="27"/>
      <c r="Q6" s="27"/>
      <c r="R6" s="27"/>
      <c r="S6" s="27"/>
      <c r="T6" s="27"/>
      <c r="U6" s="27"/>
      <c r="V6" s="27"/>
      <c r="W6" s="27"/>
    </row>
    <row r="7" spans="1:24" ht="30" customHeight="1" x14ac:dyDescent="0.2">
      <c r="A7" s="13" t="s">
        <v>41</v>
      </c>
      <c r="B7" s="14" t="s">
        <v>42</v>
      </c>
      <c r="C7" s="15" t="s">
        <v>43</v>
      </c>
      <c r="D7" s="9"/>
      <c r="E7" s="27"/>
      <c r="F7" s="27"/>
      <c r="G7" s="27"/>
      <c r="H7" s="27"/>
      <c r="I7" s="27"/>
      <c r="J7" s="27"/>
      <c r="K7" s="27"/>
      <c r="L7" s="27"/>
      <c r="M7" s="27"/>
      <c r="N7" s="27"/>
      <c r="O7" s="27"/>
      <c r="P7" s="27"/>
      <c r="Q7" s="27"/>
      <c r="R7" s="27"/>
      <c r="S7" s="27"/>
      <c r="T7" s="27"/>
      <c r="U7" s="27"/>
      <c r="V7" s="27"/>
      <c r="W7" s="27"/>
    </row>
    <row r="8" spans="1:24" ht="30" customHeight="1" x14ac:dyDescent="0.2">
      <c r="A8" s="13" t="s">
        <v>44</v>
      </c>
      <c r="B8" s="14" t="s">
        <v>45</v>
      </c>
      <c r="C8" s="15" t="s">
        <v>46</v>
      </c>
      <c r="D8" s="9"/>
      <c r="E8" s="27"/>
      <c r="F8" s="27"/>
      <c r="G8" s="27"/>
      <c r="H8" s="27"/>
      <c r="I8" s="27"/>
      <c r="J8" s="27"/>
      <c r="K8" s="27"/>
      <c r="L8" s="27"/>
      <c r="M8" s="27"/>
      <c r="N8" s="27"/>
      <c r="O8" s="27"/>
      <c r="P8" s="27"/>
      <c r="Q8" s="27"/>
      <c r="R8" s="27"/>
      <c r="S8" s="27"/>
      <c r="T8" s="27"/>
      <c r="U8" s="27"/>
      <c r="V8" s="27"/>
      <c r="W8" s="27"/>
    </row>
    <row r="9" spans="1:24" ht="30" customHeight="1" x14ac:dyDescent="0.2">
      <c r="A9" s="13" t="s">
        <v>47</v>
      </c>
      <c r="B9" s="14" t="s">
        <v>48</v>
      </c>
      <c r="C9" s="15" t="s">
        <v>49</v>
      </c>
      <c r="D9" s="9"/>
      <c r="E9" s="27"/>
      <c r="F9" s="27"/>
      <c r="G9" s="27"/>
      <c r="H9" s="27"/>
      <c r="I9" s="27"/>
      <c r="J9" s="27"/>
      <c r="K9" s="27"/>
      <c r="L9" s="27"/>
      <c r="M9" s="27"/>
      <c r="N9" s="27"/>
      <c r="O9" s="27"/>
      <c r="P9" s="27"/>
      <c r="Q9" s="27"/>
      <c r="R9" s="27"/>
      <c r="S9" s="27"/>
      <c r="T9" s="27"/>
      <c r="U9" s="27"/>
      <c r="V9" s="27"/>
      <c r="W9" s="27"/>
    </row>
    <row r="10" spans="1:24" ht="15" customHeight="1" x14ac:dyDescent="0.2">
      <c r="A10" s="13" t="s">
        <v>50</v>
      </c>
      <c r="B10" s="14" t="s">
        <v>51</v>
      </c>
      <c r="C10" s="15" t="s">
        <v>12</v>
      </c>
      <c r="D10" s="9"/>
      <c r="E10" s="27"/>
      <c r="F10" s="27"/>
      <c r="G10" s="27"/>
      <c r="H10" s="27"/>
      <c r="I10" s="27"/>
      <c r="J10" s="27"/>
      <c r="K10" s="27"/>
      <c r="L10" s="27"/>
      <c r="M10" s="27"/>
      <c r="N10" s="27"/>
      <c r="O10" s="27"/>
      <c r="P10" s="27"/>
      <c r="Q10" s="27"/>
      <c r="R10" s="27"/>
      <c r="S10" s="27"/>
      <c r="T10" s="27"/>
      <c r="U10" s="27"/>
      <c r="V10" s="27"/>
      <c r="W10" s="27"/>
    </row>
    <row r="11" spans="1:24" ht="15" customHeight="1" x14ac:dyDescent="0.2">
      <c r="A11" s="13" t="s">
        <v>52</v>
      </c>
      <c r="B11" s="14" t="s">
        <v>53</v>
      </c>
      <c r="C11" s="15" t="s">
        <v>12</v>
      </c>
      <c r="D11" s="9"/>
      <c r="E11" s="27"/>
      <c r="F11" s="27"/>
      <c r="G11" s="27"/>
      <c r="H11" s="27"/>
      <c r="I11" s="27"/>
      <c r="J11" s="27"/>
      <c r="K11" s="27"/>
      <c r="L11" s="27"/>
      <c r="M11" s="27"/>
      <c r="N11" s="27"/>
      <c r="O11" s="27"/>
      <c r="P11" s="27"/>
      <c r="Q11" s="27"/>
      <c r="R11" s="27"/>
      <c r="S11" s="27"/>
      <c r="T11" s="27"/>
      <c r="U11" s="27"/>
      <c r="V11" s="27"/>
      <c r="W11" s="27"/>
    </row>
    <row r="12" spans="1:24" ht="15" customHeight="1" x14ac:dyDescent="0.2">
      <c r="A12" s="13" t="s">
        <v>54</v>
      </c>
      <c r="B12" s="14" t="s">
        <v>55</v>
      </c>
      <c r="C12" s="15" t="s">
        <v>12</v>
      </c>
      <c r="D12" s="9"/>
      <c r="E12" s="27"/>
      <c r="F12" s="27"/>
      <c r="G12" s="27"/>
      <c r="H12" s="27"/>
      <c r="I12" s="27"/>
      <c r="J12" s="27"/>
      <c r="K12" s="27"/>
      <c r="L12" s="27"/>
      <c r="M12" s="27"/>
      <c r="N12" s="27"/>
      <c r="O12" s="27"/>
      <c r="P12" s="27"/>
      <c r="Q12" s="27"/>
      <c r="R12" s="27"/>
      <c r="S12" s="27"/>
      <c r="T12" s="27"/>
      <c r="U12" s="27"/>
      <c r="V12" s="27"/>
      <c r="W12" s="27"/>
    </row>
    <row r="13" spans="1:24" ht="15" customHeight="1" x14ac:dyDescent="0.2">
      <c r="A13" s="13" t="s">
        <v>56</v>
      </c>
      <c r="B13" s="14" t="s">
        <v>57</v>
      </c>
      <c r="C13" s="15" t="s">
        <v>12</v>
      </c>
      <c r="D13" s="9"/>
      <c r="E13" s="27"/>
      <c r="F13" s="27"/>
      <c r="G13" s="27"/>
      <c r="H13" s="27"/>
      <c r="I13" s="27"/>
      <c r="J13" s="27"/>
      <c r="K13" s="27"/>
      <c r="L13" s="27"/>
      <c r="M13" s="27"/>
      <c r="N13" s="27"/>
      <c r="O13" s="27"/>
      <c r="P13" s="27"/>
      <c r="Q13" s="27"/>
      <c r="R13" s="27"/>
      <c r="S13" s="27"/>
      <c r="T13" s="27"/>
      <c r="U13" s="27"/>
      <c r="V13" s="27"/>
      <c r="W13" s="27"/>
    </row>
    <row r="14" spans="1:24" ht="15" customHeight="1" x14ac:dyDescent="0.2">
      <c r="A14" s="13" t="s">
        <v>58</v>
      </c>
      <c r="B14" s="14" t="s">
        <v>59</v>
      </c>
      <c r="C14" s="15" t="s">
        <v>12</v>
      </c>
      <c r="D14" s="9"/>
      <c r="E14" s="27"/>
      <c r="F14" s="27"/>
      <c r="G14" s="27"/>
      <c r="H14" s="27"/>
      <c r="I14" s="27"/>
      <c r="J14" s="27"/>
      <c r="K14" s="27"/>
      <c r="L14" s="27"/>
      <c r="M14" s="27"/>
      <c r="N14" s="27"/>
      <c r="O14" s="27"/>
      <c r="P14" s="27"/>
      <c r="Q14" s="27"/>
      <c r="R14" s="27"/>
      <c r="S14" s="27"/>
      <c r="T14" s="27"/>
      <c r="U14" s="27"/>
      <c r="V14" s="27"/>
      <c r="W14" s="27"/>
    </row>
    <row r="15" spans="1:24" ht="15" customHeight="1" x14ac:dyDescent="0.2">
      <c r="A15" s="13" t="s">
        <v>60</v>
      </c>
      <c r="B15" s="14" t="s">
        <v>61</v>
      </c>
      <c r="C15" s="15" t="s">
        <v>12</v>
      </c>
      <c r="D15" s="9"/>
      <c r="E15" s="27"/>
      <c r="F15" s="27"/>
      <c r="G15" s="27"/>
      <c r="H15" s="27"/>
      <c r="I15" s="27"/>
      <c r="J15" s="27"/>
      <c r="K15" s="27"/>
      <c r="L15" s="27"/>
      <c r="M15" s="27"/>
      <c r="N15" s="27"/>
      <c r="O15" s="27"/>
      <c r="P15" s="27"/>
      <c r="Q15" s="27"/>
      <c r="R15" s="27"/>
      <c r="S15" s="27"/>
      <c r="T15" s="27"/>
      <c r="U15" s="27"/>
      <c r="V15" s="27"/>
      <c r="W15" s="27"/>
    </row>
    <row r="16" spans="1:24" ht="15" customHeight="1" x14ac:dyDescent="0.2">
      <c r="A16" s="13" t="s">
        <v>62</v>
      </c>
      <c r="B16" s="14" t="s">
        <v>63</v>
      </c>
      <c r="C16" s="15" t="s">
        <v>12</v>
      </c>
      <c r="D16" s="9"/>
      <c r="E16" s="27"/>
      <c r="F16" s="27"/>
      <c r="G16" s="27"/>
      <c r="H16" s="27"/>
      <c r="I16" s="27"/>
      <c r="J16" s="27"/>
      <c r="K16" s="27"/>
      <c r="L16" s="27"/>
      <c r="M16" s="27"/>
      <c r="N16" s="27"/>
      <c r="O16" s="27"/>
      <c r="P16" s="27"/>
      <c r="Q16" s="27"/>
      <c r="R16" s="27"/>
      <c r="S16" s="27"/>
      <c r="T16" s="27"/>
      <c r="U16" s="27"/>
      <c r="V16" s="27"/>
      <c r="W16" s="27"/>
    </row>
    <row r="17" spans="1:23" ht="15" customHeight="1" x14ac:dyDescent="0.2">
      <c r="A17" s="13" t="s">
        <v>64</v>
      </c>
      <c r="B17" s="14" t="s">
        <v>65</v>
      </c>
      <c r="C17" s="15" t="s">
        <v>12</v>
      </c>
      <c r="D17" s="9"/>
      <c r="E17" s="27"/>
      <c r="F17" s="27"/>
      <c r="G17" s="27"/>
      <c r="H17" s="27"/>
      <c r="I17" s="27"/>
      <c r="J17" s="27"/>
      <c r="K17" s="27"/>
      <c r="L17" s="27"/>
      <c r="M17" s="27"/>
      <c r="N17" s="27"/>
      <c r="O17" s="27"/>
      <c r="P17" s="27"/>
      <c r="Q17" s="27"/>
      <c r="R17" s="27"/>
      <c r="S17" s="27"/>
      <c r="T17" s="27"/>
      <c r="U17" s="27"/>
      <c r="V17" s="27"/>
      <c r="W17" s="27"/>
    </row>
    <row r="18" spans="1:23" ht="15" customHeight="1" x14ac:dyDescent="0.2">
      <c r="A18" s="13" t="s">
        <v>66</v>
      </c>
      <c r="B18" s="14" t="s">
        <v>67</v>
      </c>
      <c r="C18" s="15" t="s">
        <v>12</v>
      </c>
      <c r="D18" s="9"/>
      <c r="E18" s="27"/>
      <c r="F18" s="27"/>
      <c r="G18" s="27"/>
      <c r="H18" s="27"/>
      <c r="I18" s="27"/>
      <c r="J18" s="27"/>
      <c r="K18" s="27"/>
      <c r="L18" s="27"/>
      <c r="M18" s="27"/>
      <c r="N18" s="27"/>
      <c r="O18" s="27"/>
      <c r="P18" s="27"/>
      <c r="Q18" s="27"/>
      <c r="R18" s="27"/>
      <c r="S18" s="27"/>
      <c r="T18" s="27"/>
      <c r="U18" s="27"/>
      <c r="V18" s="27"/>
      <c r="W18" s="27"/>
    </row>
    <row r="19" spans="1:23" ht="15" customHeight="1" x14ac:dyDescent="0.2">
      <c r="A19" s="13" t="s">
        <v>68</v>
      </c>
      <c r="B19" s="14" t="s">
        <v>69</v>
      </c>
      <c r="C19" s="15" t="s">
        <v>12</v>
      </c>
      <c r="D19" s="9"/>
      <c r="E19" s="27"/>
      <c r="F19" s="27"/>
      <c r="G19" s="27"/>
      <c r="H19" s="27"/>
      <c r="I19" s="27"/>
      <c r="J19" s="27"/>
      <c r="K19" s="27"/>
      <c r="L19" s="27"/>
      <c r="M19" s="27"/>
      <c r="N19" s="27"/>
      <c r="O19" s="27"/>
      <c r="P19" s="27"/>
      <c r="Q19" s="27"/>
      <c r="R19" s="27"/>
      <c r="S19" s="27"/>
      <c r="T19" s="27"/>
      <c r="U19" s="27"/>
      <c r="V19" s="27"/>
      <c r="W19" s="27"/>
    </row>
    <row r="20" spans="1:23" ht="30" customHeight="1" x14ac:dyDescent="0.2">
      <c r="A20" s="13" t="s">
        <v>70</v>
      </c>
      <c r="B20" s="14" t="s">
        <v>71</v>
      </c>
      <c r="C20" s="15" t="s">
        <v>12</v>
      </c>
      <c r="D20" s="9"/>
      <c r="E20" s="27"/>
      <c r="F20" s="27"/>
      <c r="G20" s="27"/>
      <c r="H20" s="27"/>
      <c r="I20" s="27"/>
      <c r="J20" s="27"/>
      <c r="K20" s="27"/>
      <c r="L20" s="27"/>
      <c r="M20" s="27"/>
      <c r="N20" s="27"/>
      <c r="O20" s="27"/>
      <c r="P20" s="27"/>
      <c r="Q20" s="27"/>
      <c r="R20" s="27"/>
      <c r="S20" s="27"/>
      <c r="T20" s="27"/>
      <c r="U20" s="27"/>
      <c r="V20" s="27"/>
      <c r="W20" s="27"/>
    </row>
    <row r="21" spans="1:23" ht="30" customHeight="1" x14ac:dyDescent="0.2">
      <c r="A21" s="13" t="s">
        <v>72</v>
      </c>
      <c r="B21" s="14" t="s">
        <v>73</v>
      </c>
      <c r="C21" s="15" t="s">
        <v>74</v>
      </c>
      <c r="D21" s="9"/>
      <c r="E21" s="27"/>
      <c r="F21" s="27"/>
      <c r="G21" s="27"/>
      <c r="H21" s="27"/>
      <c r="I21" s="27"/>
      <c r="J21" s="27"/>
      <c r="K21" s="27"/>
      <c r="L21" s="27"/>
      <c r="M21" s="27"/>
      <c r="N21" s="27"/>
      <c r="O21" s="27"/>
      <c r="P21" s="27"/>
      <c r="Q21" s="27"/>
      <c r="R21" s="27"/>
      <c r="S21" s="27"/>
      <c r="T21" s="27"/>
      <c r="U21" s="27"/>
      <c r="V21" s="27"/>
      <c r="W21" s="27"/>
    </row>
    <row r="22" spans="1:23" ht="30" customHeight="1" x14ac:dyDescent="0.2">
      <c r="A22" s="13" t="s">
        <v>75</v>
      </c>
      <c r="B22" s="14" t="s">
        <v>76</v>
      </c>
      <c r="C22" s="15" t="s">
        <v>74</v>
      </c>
      <c r="D22" s="9"/>
      <c r="E22" s="9"/>
      <c r="F22" s="9"/>
      <c r="G22" s="9"/>
      <c r="H22" s="27"/>
      <c r="I22" s="27"/>
      <c r="J22" s="27"/>
      <c r="K22" s="27"/>
      <c r="L22" s="27"/>
      <c r="M22" s="27"/>
      <c r="N22" s="27"/>
      <c r="O22" s="27"/>
      <c r="P22" s="27"/>
      <c r="Q22" s="27"/>
      <c r="R22" s="27"/>
      <c r="S22" s="27"/>
      <c r="T22" s="27"/>
      <c r="U22" s="27"/>
      <c r="V22" s="27"/>
      <c r="W22" s="27"/>
    </row>
    <row r="23" spans="1:23" ht="30" customHeight="1" x14ac:dyDescent="0.2">
      <c r="A23" s="13" t="s">
        <v>77</v>
      </c>
      <c r="B23" s="14" t="s">
        <v>78</v>
      </c>
      <c r="C23" s="15" t="s">
        <v>74</v>
      </c>
      <c r="D23" s="9"/>
      <c r="E23" s="9"/>
      <c r="F23" s="9"/>
      <c r="G23" s="9"/>
      <c r="H23" s="27"/>
      <c r="I23" s="27"/>
      <c r="J23" s="27"/>
      <c r="K23" s="27"/>
      <c r="L23" s="27"/>
      <c r="M23" s="27"/>
      <c r="N23" s="27"/>
      <c r="O23" s="27"/>
      <c r="P23" s="27"/>
      <c r="Q23" s="27"/>
      <c r="R23" s="27"/>
      <c r="S23" s="27"/>
      <c r="T23" s="27"/>
      <c r="U23" s="27"/>
      <c r="V23" s="27"/>
      <c r="W23" s="27"/>
    </row>
    <row r="24" spans="1:23" ht="30" customHeight="1" x14ac:dyDescent="0.2">
      <c r="A24" s="13" t="s">
        <v>79</v>
      </c>
      <c r="B24" s="14" t="s">
        <v>80</v>
      </c>
      <c r="C24" s="15" t="s">
        <v>81</v>
      </c>
      <c r="D24" s="9"/>
      <c r="E24" s="9"/>
      <c r="F24" s="9"/>
      <c r="G24" s="9"/>
      <c r="H24" s="27"/>
      <c r="I24" s="27"/>
      <c r="J24" s="27"/>
      <c r="K24" s="27"/>
      <c r="L24" s="27"/>
      <c r="M24" s="27"/>
      <c r="N24" s="27"/>
      <c r="O24" s="27"/>
      <c r="P24" s="27"/>
      <c r="Q24" s="27"/>
      <c r="R24" s="27"/>
      <c r="S24" s="27"/>
      <c r="T24" s="27"/>
      <c r="U24" s="27"/>
      <c r="V24" s="27"/>
      <c r="W24" s="27"/>
    </row>
    <row r="25" spans="1:23" ht="30" customHeight="1" x14ac:dyDescent="0.2">
      <c r="A25" s="13" t="s">
        <v>82</v>
      </c>
      <c r="B25" s="14" t="s">
        <v>83</v>
      </c>
      <c r="C25" s="15" t="s">
        <v>81</v>
      </c>
      <c r="D25" s="9"/>
      <c r="E25" s="9"/>
      <c r="F25" s="9"/>
      <c r="G25" s="9"/>
      <c r="H25" s="27"/>
      <c r="I25" s="27"/>
      <c r="J25" s="27"/>
      <c r="K25" s="27"/>
      <c r="L25" s="27"/>
      <c r="M25" s="27"/>
      <c r="N25" s="27"/>
      <c r="O25" s="27"/>
      <c r="P25" s="27"/>
      <c r="Q25" s="27"/>
      <c r="R25" s="27"/>
      <c r="S25" s="27"/>
      <c r="T25" s="27"/>
      <c r="U25" s="27"/>
      <c r="V25" s="27"/>
      <c r="W25" s="27"/>
    </row>
    <row r="26" spans="1:23" ht="30" customHeight="1" x14ac:dyDescent="0.2">
      <c r="A26" s="13" t="s">
        <v>84</v>
      </c>
      <c r="B26" s="14" t="s">
        <v>85</v>
      </c>
      <c r="C26" s="15" t="s">
        <v>81</v>
      </c>
      <c r="D26" s="9"/>
      <c r="E26" s="9"/>
      <c r="F26" s="9"/>
      <c r="G26" s="9"/>
      <c r="H26" s="27"/>
      <c r="I26" s="27"/>
      <c r="J26" s="27"/>
      <c r="K26" s="27"/>
      <c r="L26" s="27"/>
      <c r="M26" s="27"/>
      <c r="N26" s="27"/>
      <c r="O26" s="27"/>
      <c r="P26" s="27"/>
      <c r="Q26" s="27"/>
      <c r="R26" s="27"/>
      <c r="S26" s="27"/>
      <c r="T26" s="27"/>
      <c r="U26" s="27"/>
      <c r="V26" s="27"/>
      <c r="W26" s="27"/>
    </row>
    <row r="27" spans="1:23" ht="30" customHeight="1" x14ac:dyDescent="0.2">
      <c r="A27" s="13" t="s">
        <v>86</v>
      </c>
      <c r="B27" s="14" t="s">
        <v>87</v>
      </c>
      <c r="C27" s="15" t="s">
        <v>49</v>
      </c>
      <c r="D27" s="9"/>
      <c r="E27" s="9"/>
      <c r="F27" s="9"/>
      <c r="G27" s="9"/>
      <c r="H27" s="27"/>
      <c r="I27" s="27"/>
      <c r="J27" s="27"/>
      <c r="K27" s="27"/>
      <c r="L27" s="27"/>
      <c r="M27" s="27"/>
      <c r="N27" s="27"/>
      <c r="O27" s="27"/>
      <c r="P27" s="27"/>
      <c r="Q27" s="27"/>
      <c r="R27" s="27"/>
      <c r="S27" s="27"/>
      <c r="T27" s="27"/>
      <c r="U27" s="27"/>
      <c r="V27" s="27"/>
      <c r="W27" s="27"/>
    </row>
    <row r="28" spans="1:23" ht="30" customHeight="1" x14ac:dyDescent="0.2">
      <c r="A28" s="13" t="s">
        <v>88</v>
      </c>
      <c r="B28" s="14" t="s">
        <v>89</v>
      </c>
      <c r="C28" s="15" t="s">
        <v>49</v>
      </c>
      <c r="D28" s="9"/>
      <c r="E28" s="9"/>
      <c r="F28" s="9"/>
      <c r="G28" s="9"/>
      <c r="H28" s="27"/>
      <c r="I28" s="27"/>
      <c r="J28" s="27"/>
      <c r="K28" s="27"/>
      <c r="L28" s="27"/>
      <c r="M28" s="27"/>
      <c r="N28" s="27"/>
      <c r="O28" s="27"/>
      <c r="P28" s="27"/>
      <c r="Q28" s="27"/>
      <c r="R28" s="27"/>
      <c r="S28" s="27"/>
      <c r="T28" s="27"/>
      <c r="U28" s="27"/>
      <c r="V28" s="27"/>
      <c r="W28" s="27"/>
    </row>
    <row r="29" spans="1:23" ht="30" customHeight="1" x14ac:dyDescent="0.2">
      <c r="A29" s="13" t="s">
        <v>90</v>
      </c>
      <c r="B29" s="14" t="s">
        <v>91</v>
      </c>
      <c r="C29" s="15" t="s">
        <v>49</v>
      </c>
      <c r="D29" s="9"/>
      <c r="E29" s="9"/>
      <c r="F29" s="9"/>
      <c r="G29" s="9"/>
      <c r="H29" s="27"/>
      <c r="I29" s="27"/>
      <c r="J29" s="27"/>
      <c r="K29" s="27"/>
      <c r="L29" s="27"/>
      <c r="M29" s="27"/>
      <c r="N29" s="27"/>
      <c r="O29" s="27"/>
      <c r="P29" s="27"/>
      <c r="Q29" s="27"/>
      <c r="R29" s="27"/>
      <c r="S29" s="27"/>
      <c r="T29" s="27"/>
      <c r="U29" s="27"/>
      <c r="V29" s="27"/>
      <c r="W29" s="27"/>
    </row>
    <row r="30" spans="1:23" ht="30" customHeight="1" x14ac:dyDescent="0.2">
      <c r="A30" s="13" t="s">
        <v>92</v>
      </c>
      <c r="B30" s="14" t="s">
        <v>93</v>
      </c>
      <c r="C30" s="15" t="s">
        <v>49</v>
      </c>
      <c r="D30" s="9"/>
      <c r="E30" s="9"/>
      <c r="F30" s="9"/>
      <c r="G30" s="9"/>
      <c r="H30" s="27"/>
      <c r="I30" s="27"/>
      <c r="J30" s="27"/>
      <c r="K30" s="27"/>
      <c r="L30" s="27"/>
      <c r="M30" s="27"/>
      <c r="N30" s="27"/>
      <c r="O30" s="27"/>
      <c r="P30" s="27"/>
      <c r="Q30" s="27"/>
      <c r="R30" s="27"/>
      <c r="S30" s="27"/>
      <c r="T30" s="27"/>
      <c r="U30" s="27"/>
      <c r="V30" s="27"/>
      <c r="W30" s="27"/>
    </row>
    <row r="31" spans="1:23" ht="30" customHeight="1" x14ac:dyDescent="0.2">
      <c r="A31" s="13" t="s">
        <v>94</v>
      </c>
      <c r="B31" s="14" t="s">
        <v>95</v>
      </c>
      <c r="C31" s="15" t="s">
        <v>49</v>
      </c>
      <c r="D31" s="9"/>
      <c r="E31" s="9"/>
      <c r="F31" s="9"/>
      <c r="G31" s="9"/>
      <c r="H31" s="27"/>
      <c r="I31" s="27"/>
      <c r="J31" s="27"/>
      <c r="K31" s="27"/>
      <c r="L31" s="27"/>
      <c r="M31" s="27"/>
      <c r="N31" s="27"/>
      <c r="O31" s="27"/>
      <c r="P31" s="27"/>
      <c r="Q31" s="27"/>
      <c r="R31" s="27"/>
      <c r="S31" s="27"/>
      <c r="T31" s="27"/>
      <c r="U31" s="27"/>
      <c r="V31" s="27"/>
      <c r="W31" s="27"/>
    </row>
    <row r="32" spans="1:23" ht="30" customHeight="1" x14ac:dyDescent="0.2">
      <c r="A32" s="13" t="s">
        <v>96</v>
      </c>
      <c r="B32" s="14" t="s">
        <v>97</v>
      </c>
      <c r="C32" s="15" t="s">
        <v>49</v>
      </c>
      <c r="D32" s="9"/>
      <c r="E32" s="9"/>
      <c r="F32" s="9"/>
      <c r="G32" s="9"/>
      <c r="H32" s="27"/>
      <c r="I32" s="27"/>
      <c r="J32" s="27"/>
      <c r="K32" s="27"/>
      <c r="L32" s="27"/>
      <c r="M32" s="27"/>
      <c r="N32" s="27"/>
      <c r="O32" s="27"/>
      <c r="P32" s="27"/>
      <c r="Q32" s="27"/>
      <c r="R32" s="27"/>
      <c r="S32" s="27"/>
      <c r="T32" s="27"/>
      <c r="U32" s="27"/>
      <c r="V32" s="27"/>
      <c r="W32" s="27"/>
    </row>
    <row r="33" spans="1:23" ht="30" customHeight="1" x14ac:dyDescent="0.2">
      <c r="A33" s="13" t="s">
        <v>98</v>
      </c>
      <c r="B33" s="14" t="s">
        <v>99</v>
      </c>
      <c r="C33" s="15" t="s">
        <v>49</v>
      </c>
      <c r="D33" s="9"/>
      <c r="E33" s="9"/>
      <c r="F33" s="9"/>
      <c r="G33" s="9"/>
      <c r="H33" s="27"/>
      <c r="I33" s="27"/>
      <c r="J33" s="27"/>
      <c r="K33" s="27"/>
      <c r="L33" s="27"/>
      <c r="M33" s="27"/>
      <c r="N33" s="27"/>
      <c r="O33" s="27"/>
      <c r="P33" s="27"/>
      <c r="Q33" s="27"/>
      <c r="R33" s="27"/>
      <c r="S33" s="27"/>
      <c r="T33" s="27"/>
      <c r="U33" s="27"/>
      <c r="V33" s="27"/>
      <c r="W33" s="27"/>
    </row>
    <row r="34" spans="1:23" ht="30" customHeight="1" x14ac:dyDescent="0.2">
      <c r="A34" s="13" t="s">
        <v>100</v>
      </c>
      <c r="B34" s="14" t="s">
        <v>101</v>
      </c>
      <c r="C34" s="15" t="s">
        <v>49</v>
      </c>
      <c r="D34" s="9"/>
      <c r="E34" s="9"/>
      <c r="F34" s="9"/>
      <c r="G34" s="9"/>
      <c r="H34" s="27"/>
      <c r="I34" s="27"/>
      <c r="J34" s="27"/>
      <c r="K34" s="27"/>
      <c r="L34" s="27"/>
      <c r="M34" s="27"/>
      <c r="N34" s="27"/>
      <c r="O34" s="27"/>
      <c r="P34" s="27"/>
      <c r="Q34" s="27"/>
      <c r="R34" s="27"/>
      <c r="S34" s="27"/>
      <c r="T34" s="27"/>
      <c r="U34" s="27"/>
      <c r="V34" s="27"/>
      <c r="W34" s="27"/>
    </row>
    <row r="35" spans="1:23" ht="30" customHeight="1" x14ac:dyDescent="0.2">
      <c r="A35" s="16" t="s">
        <v>102</v>
      </c>
      <c r="B35" s="17" t="s">
        <v>103</v>
      </c>
      <c r="C35" s="18" t="s">
        <v>104</v>
      </c>
      <c r="D35" s="9"/>
      <c r="E35" s="9"/>
      <c r="F35" s="9"/>
      <c r="G35" s="9"/>
      <c r="H35" s="27"/>
      <c r="I35" s="27"/>
      <c r="J35" s="27"/>
      <c r="K35" s="27"/>
      <c r="L35" s="27"/>
      <c r="M35" s="27"/>
      <c r="N35" s="27"/>
      <c r="O35" s="27"/>
      <c r="P35" s="27"/>
      <c r="Q35" s="27"/>
      <c r="R35" s="27"/>
      <c r="S35" s="27"/>
      <c r="T35" s="27"/>
      <c r="U35" s="27"/>
      <c r="V35" s="27"/>
      <c r="W35" s="27"/>
    </row>
    <row r="36" spans="1:23" ht="15" customHeight="1" x14ac:dyDescent="0.2">
      <c r="A36" s="27"/>
      <c r="B36" s="27"/>
      <c r="C36" s="27"/>
      <c r="D36" s="27"/>
      <c r="E36" s="27"/>
      <c r="F36" s="27"/>
      <c r="G36" s="27"/>
      <c r="H36" s="27"/>
      <c r="I36" s="27"/>
      <c r="J36" s="27"/>
      <c r="K36" s="27"/>
      <c r="L36" s="27"/>
      <c r="M36" s="27"/>
      <c r="N36" s="27"/>
      <c r="O36" s="27"/>
      <c r="P36" s="27"/>
      <c r="Q36" s="27"/>
      <c r="R36" s="27"/>
      <c r="S36" s="27"/>
      <c r="T36" s="27"/>
      <c r="U36" s="27"/>
      <c r="V36" s="27"/>
      <c r="W36" s="27"/>
    </row>
    <row r="37" spans="1:23" ht="15" customHeight="1" x14ac:dyDescent="0.2">
      <c r="A37" s="128" t="s">
        <v>105</v>
      </c>
      <c r="B37" s="128"/>
      <c r="C37" s="128"/>
      <c r="D37" s="27"/>
      <c r="E37" s="27"/>
      <c r="F37" s="27"/>
      <c r="G37" s="27"/>
      <c r="H37" s="27"/>
      <c r="I37" s="27"/>
      <c r="J37" s="27"/>
      <c r="K37" s="27"/>
      <c r="L37" s="27"/>
      <c r="M37" s="27"/>
      <c r="N37" s="27"/>
      <c r="O37" s="27"/>
      <c r="P37" s="27"/>
      <c r="Q37" s="27"/>
      <c r="R37" s="27"/>
      <c r="S37" s="27"/>
      <c r="T37" s="27"/>
      <c r="U37" s="27"/>
      <c r="V37" s="27"/>
      <c r="W37" s="27"/>
    </row>
    <row r="38" spans="1:23" ht="15" customHeight="1" x14ac:dyDescent="0.2">
      <c r="A38" s="10" t="s">
        <v>106</v>
      </c>
      <c r="B38" s="11" t="s">
        <v>17</v>
      </c>
      <c r="C38" s="19" t="s">
        <v>107</v>
      </c>
      <c r="D38" s="27"/>
      <c r="E38" s="27"/>
      <c r="F38" s="27"/>
      <c r="G38" s="27"/>
      <c r="H38" s="27"/>
      <c r="I38" s="27"/>
      <c r="J38" s="27"/>
      <c r="K38" s="27"/>
      <c r="L38" s="27"/>
      <c r="M38" s="27"/>
      <c r="N38" s="27"/>
      <c r="O38" s="27"/>
      <c r="P38" s="27"/>
      <c r="Q38" s="27"/>
      <c r="R38" s="27"/>
      <c r="S38" s="27"/>
      <c r="T38" s="27"/>
      <c r="U38" s="27"/>
      <c r="V38" s="27"/>
      <c r="W38" s="27"/>
    </row>
    <row r="39" spans="1:23" ht="120" customHeight="1" x14ac:dyDescent="0.2">
      <c r="A39" s="20" t="s">
        <v>108</v>
      </c>
      <c r="B39" s="14">
        <v>1</v>
      </c>
      <c r="C39" s="21" t="s">
        <v>109</v>
      </c>
      <c r="D39" s="27"/>
      <c r="E39" s="27"/>
      <c r="F39" s="27"/>
      <c r="G39" s="27"/>
      <c r="H39" s="27"/>
      <c r="I39" s="27"/>
      <c r="J39" s="27"/>
      <c r="K39" s="27"/>
      <c r="L39" s="27"/>
      <c r="M39" s="27"/>
      <c r="N39" s="27"/>
      <c r="O39" s="27"/>
      <c r="P39" s="27"/>
      <c r="Q39" s="27"/>
      <c r="R39" s="27"/>
      <c r="S39" s="27"/>
      <c r="T39" s="27"/>
      <c r="U39" s="27"/>
      <c r="V39" s="27"/>
      <c r="W39" s="27"/>
    </row>
    <row r="40" spans="1:23" ht="90" customHeight="1" x14ac:dyDescent="0.2">
      <c r="A40" s="20" t="s">
        <v>110</v>
      </c>
      <c r="B40" s="14">
        <v>2</v>
      </c>
      <c r="C40" s="21" t="s">
        <v>111</v>
      </c>
      <c r="D40" s="27"/>
      <c r="E40" s="27"/>
      <c r="F40" s="27"/>
      <c r="G40" s="27"/>
      <c r="H40" s="27"/>
      <c r="I40" s="27"/>
      <c r="J40" s="27"/>
      <c r="K40" s="27"/>
      <c r="L40" s="27"/>
      <c r="M40" s="27"/>
      <c r="N40" s="27"/>
      <c r="O40" s="27"/>
      <c r="P40" s="27"/>
      <c r="Q40" s="27"/>
      <c r="R40" s="27"/>
      <c r="S40" s="27"/>
      <c r="T40" s="27"/>
      <c r="U40" s="27"/>
      <c r="V40" s="27"/>
      <c r="W40" s="27"/>
    </row>
    <row r="41" spans="1:23" ht="60" customHeight="1" x14ac:dyDescent="0.2">
      <c r="A41" s="20" t="s">
        <v>112</v>
      </c>
      <c r="B41" s="14">
        <v>3</v>
      </c>
      <c r="C41" s="21" t="s">
        <v>113</v>
      </c>
      <c r="D41" s="27"/>
      <c r="E41" s="27"/>
      <c r="F41" s="27"/>
      <c r="G41" s="27"/>
      <c r="H41" s="27"/>
      <c r="I41" s="27"/>
      <c r="J41" s="27"/>
      <c r="K41" s="27"/>
      <c r="L41" s="27"/>
      <c r="M41" s="27"/>
      <c r="N41" s="27"/>
      <c r="O41" s="27"/>
      <c r="P41" s="27"/>
      <c r="Q41" s="27"/>
      <c r="R41" s="27"/>
      <c r="S41" s="27"/>
      <c r="T41" s="27"/>
      <c r="U41" s="27"/>
      <c r="V41" s="27"/>
      <c r="W41" s="27"/>
    </row>
    <row r="42" spans="1:23" ht="60" customHeight="1" x14ac:dyDescent="0.2">
      <c r="A42" s="22" t="s">
        <v>114</v>
      </c>
      <c r="B42" s="17">
        <v>4</v>
      </c>
      <c r="C42" s="23" t="s">
        <v>115</v>
      </c>
      <c r="D42" s="27"/>
      <c r="E42" s="27"/>
      <c r="F42" s="27"/>
      <c r="G42" s="27"/>
      <c r="H42" s="27"/>
      <c r="I42" s="27"/>
      <c r="J42" s="27"/>
      <c r="K42" s="27"/>
      <c r="L42" s="27"/>
      <c r="M42" s="27"/>
      <c r="N42" s="27"/>
      <c r="O42" s="27"/>
      <c r="P42" s="27"/>
      <c r="Q42" s="27"/>
      <c r="R42" s="27"/>
      <c r="S42" s="27"/>
      <c r="T42" s="27"/>
      <c r="U42" s="27"/>
      <c r="V42" s="27"/>
      <c r="W42" s="27"/>
    </row>
    <row r="43" spans="1:23" ht="15" customHeight="1" x14ac:dyDescent="0.2">
      <c r="A43" s="24"/>
      <c r="B43" s="24"/>
      <c r="C43" s="24"/>
      <c r="D43" s="27"/>
      <c r="E43" s="27"/>
      <c r="F43" s="27"/>
      <c r="G43" s="27"/>
      <c r="H43" s="27"/>
      <c r="I43" s="27"/>
      <c r="J43" s="27"/>
      <c r="K43" s="27"/>
      <c r="L43" s="27"/>
      <c r="M43" s="27"/>
      <c r="N43" s="27"/>
      <c r="O43" s="27"/>
      <c r="P43" s="27"/>
      <c r="Q43" s="27"/>
      <c r="R43" s="27"/>
      <c r="S43" s="27"/>
      <c r="T43" s="27"/>
      <c r="U43" s="27"/>
      <c r="V43" s="27"/>
      <c r="W43" s="27"/>
    </row>
    <row r="44" spans="1:23" ht="15" customHeight="1" x14ac:dyDescent="0.2">
      <c r="A44" s="128" t="s">
        <v>116</v>
      </c>
      <c r="B44" s="128"/>
      <c r="C44" s="25"/>
      <c r="D44" s="27"/>
      <c r="E44" s="27"/>
      <c r="F44" s="27"/>
      <c r="G44" s="27"/>
      <c r="H44" s="27"/>
      <c r="I44" s="27"/>
      <c r="J44" s="27"/>
      <c r="K44" s="27"/>
      <c r="L44" s="27"/>
      <c r="M44" s="27"/>
      <c r="N44" s="27"/>
      <c r="O44" s="27"/>
      <c r="P44" s="27"/>
      <c r="Q44" s="27"/>
      <c r="R44" s="27"/>
      <c r="S44" s="27"/>
      <c r="T44" s="27"/>
      <c r="U44" s="27"/>
      <c r="V44" s="27"/>
      <c r="W44" s="27"/>
    </row>
    <row r="45" spans="1:23" ht="15" customHeight="1" x14ac:dyDescent="0.2">
      <c r="A45" s="10" t="s">
        <v>117</v>
      </c>
      <c r="B45" s="19" t="s">
        <v>118</v>
      </c>
      <c r="C45" s="26"/>
      <c r="D45" s="27"/>
      <c r="E45" s="27"/>
      <c r="F45" s="27"/>
      <c r="G45" s="27"/>
      <c r="H45" s="27"/>
      <c r="I45" s="27"/>
      <c r="J45" s="27"/>
      <c r="K45" s="27"/>
      <c r="L45" s="27"/>
      <c r="M45" s="27"/>
      <c r="N45" s="27"/>
      <c r="O45" s="27"/>
      <c r="P45" s="27"/>
      <c r="Q45" s="27"/>
      <c r="R45" s="27"/>
      <c r="S45" s="27"/>
      <c r="T45" s="27"/>
      <c r="U45" s="27"/>
      <c r="V45" s="27"/>
      <c r="W45" s="27"/>
    </row>
    <row r="46" spans="1:23" ht="30" customHeight="1" x14ac:dyDescent="0.2">
      <c r="A46" s="20" t="s">
        <v>119</v>
      </c>
      <c r="B46" s="21" t="s">
        <v>119</v>
      </c>
      <c r="C46" s="26"/>
      <c r="D46" s="27"/>
      <c r="E46" s="27"/>
      <c r="F46" s="27"/>
      <c r="G46" s="27"/>
      <c r="H46" s="27"/>
      <c r="I46" s="27"/>
      <c r="J46" s="27"/>
      <c r="K46" s="27"/>
      <c r="L46" s="27"/>
      <c r="M46" s="27"/>
      <c r="N46" s="27"/>
      <c r="O46" s="27"/>
      <c r="P46" s="27"/>
      <c r="Q46" s="27"/>
      <c r="R46" s="27"/>
      <c r="S46" s="27"/>
      <c r="T46" s="27"/>
      <c r="U46" s="27"/>
      <c r="V46" s="27"/>
      <c r="W46" s="27"/>
    </row>
    <row r="47" spans="1:23" ht="15" customHeight="1" x14ac:dyDescent="0.2">
      <c r="A47" s="20" t="s">
        <v>120</v>
      </c>
      <c r="B47" s="21" t="s">
        <v>120</v>
      </c>
      <c r="C47" s="26"/>
      <c r="D47" s="27"/>
      <c r="E47" s="27"/>
      <c r="F47" s="27"/>
      <c r="G47" s="27"/>
      <c r="H47" s="27"/>
      <c r="I47" s="27"/>
      <c r="J47" s="27"/>
      <c r="K47" s="27"/>
      <c r="L47" s="27"/>
      <c r="M47" s="27"/>
      <c r="N47" s="27"/>
      <c r="O47" s="27"/>
      <c r="P47" s="27"/>
      <c r="Q47" s="27"/>
      <c r="R47" s="27"/>
      <c r="S47" s="27"/>
      <c r="T47" s="27"/>
      <c r="U47" s="27"/>
      <c r="V47" s="27"/>
      <c r="W47" s="27"/>
    </row>
    <row r="48" spans="1:23" ht="15" customHeight="1" x14ac:dyDescent="0.2">
      <c r="A48" s="20" t="s">
        <v>81</v>
      </c>
      <c r="B48" s="21" t="s">
        <v>81</v>
      </c>
      <c r="C48" s="26"/>
      <c r="D48" s="27"/>
      <c r="E48" s="27"/>
      <c r="F48" s="27"/>
      <c r="G48" s="27"/>
      <c r="H48" s="27"/>
      <c r="I48" s="27"/>
      <c r="J48" s="27"/>
      <c r="K48" s="27"/>
      <c r="L48" s="27"/>
      <c r="M48" s="27"/>
      <c r="N48" s="27"/>
      <c r="O48" s="27"/>
      <c r="P48" s="27"/>
      <c r="Q48" s="27"/>
      <c r="R48" s="27"/>
      <c r="S48" s="27"/>
      <c r="T48" s="27"/>
      <c r="U48" s="27"/>
      <c r="V48" s="27"/>
      <c r="W48" s="27"/>
    </row>
    <row r="49" spans="1:23" ht="15" customHeight="1" x14ac:dyDescent="0.2">
      <c r="A49" s="20" t="s">
        <v>121</v>
      </c>
      <c r="B49" s="21" t="s">
        <v>121</v>
      </c>
      <c r="C49" s="26"/>
      <c r="D49" s="27"/>
      <c r="E49" s="27"/>
      <c r="F49" s="27"/>
      <c r="G49" s="27"/>
      <c r="H49" s="27"/>
      <c r="I49" s="27"/>
      <c r="J49" s="27"/>
      <c r="K49" s="27"/>
      <c r="L49" s="27"/>
      <c r="M49" s="27"/>
      <c r="N49" s="27"/>
      <c r="O49" s="27"/>
      <c r="P49" s="27"/>
      <c r="Q49" s="27"/>
      <c r="R49" s="27"/>
      <c r="S49" s="27"/>
      <c r="T49" s="27"/>
      <c r="U49" s="27"/>
      <c r="V49" s="27"/>
      <c r="W49" s="27"/>
    </row>
    <row r="50" spans="1:23" ht="15" customHeight="1" x14ac:dyDescent="0.2">
      <c r="A50" s="20" t="s">
        <v>122</v>
      </c>
      <c r="B50" s="21" t="s">
        <v>122</v>
      </c>
      <c r="C50" s="26"/>
      <c r="D50" s="27"/>
      <c r="E50" s="27"/>
      <c r="F50" s="27"/>
      <c r="G50" s="27"/>
      <c r="H50" s="27"/>
      <c r="I50" s="27"/>
      <c r="J50" s="27"/>
      <c r="K50" s="27"/>
      <c r="L50" s="27"/>
      <c r="M50" s="27"/>
      <c r="N50" s="27"/>
      <c r="O50" s="27"/>
      <c r="P50" s="27"/>
      <c r="Q50" s="27"/>
      <c r="R50" s="27"/>
      <c r="S50" s="27"/>
      <c r="T50" s="27"/>
      <c r="U50" s="27"/>
      <c r="V50" s="27"/>
      <c r="W50" s="27"/>
    </row>
    <row r="51" spans="1:23" ht="30" customHeight="1" x14ac:dyDescent="0.2">
      <c r="A51" s="20" t="s">
        <v>123</v>
      </c>
      <c r="B51" s="21" t="s">
        <v>124</v>
      </c>
      <c r="C51" s="26"/>
      <c r="D51" s="27"/>
      <c r="E51" s="27"/>
      <c r="F51" s="27"/>
      <c r="G51" s="27"/>
      <c r="H51" s="27"/>
      <c r="I51" s="27"/>
      <c r="J51" s="27"/>
      <c r="K51" s="27"/>
      <c r="L51" s="27"/>
      <c r="M51" s="27"/>
      <c r="N51" s="27"/>
      <c r="O51" s="27"/>
      <c r="P51" s="27"/>
      <c r="Q51" s="27"/>
      <c r="R51" s="27"/>
      <c r="S51" s="27"/>
      <c r="T51" s="27"/>
      <c r="U51" s="27"/>
      <c r="V51" s="27"/>
      <c r="W51" s="27"/>
    </row>
    <row r="52" spans="1:23" ht="30" customHeight="1" x14ac:dyDescent="0.2">
      <c r="A52" s="20" t="s">
        <v>125</v>
      </c>
      <c r="B52" s="21" t="s">
        <v>126</v>
      </c>
      <c r="C52" s="26"/>
      <c r="D52" s="27"/>
      <c r="E52" s="27"/>
      <c r="F52" s="27"/>
      <c r="G52" s="27"/>
      <c r="H52" s="27"/>
      <c r="I52" s="27"/>
      <c r="J52" s="27"/>
      <c r="K52" s="27"/>
      <c r="L52" s="27"/>
      <c r="M52" s="27"/>
      <c r="N52" s="27"/>
      <c r="O52" s="27"/>
      <c r="P52" s="27"/>
      <c r="Q52" s="27"/>
      <c r="R52" s="27"/>
      <c r="S52" s="27"/>
      <c r="T52" s="27"/>
      <c r="U52" s="27"/>
      <c r="V52" s="27"/>
      <c r="W52" s="27"/>
    </row>
    <row r="53" spans="1:23" ht="15" customHeight="1" x14ac:dyDescent="0.2">
      <c r="A53" s="22" t="s">
        <v>127</v>
      </c>
      <c r="B53" s="23" t="s">
        <v>127</v>
      </c>
      <c r="C53" s="27"/>
      <c r="D53" s="27"/>
      <c r="E53" s="27"/>
      <c r="F53" s="27"/>
      <c r="G53" s="27"/>
      <c r="H53" s="27"/>
      <c r="I53" s="27"/>
      <c r="J53" s="27"/>
      <c r="K53" s="27"/>
      <c r="L53" s="27"/>
      <c r="M53" s="27"/>
      <c r="N53" s="27"/>
      <c r="O53" s="27"/>
      <c r="P53" s="27"/>
      <c r="Q53" s="27"/>
      <c r="R53" s="27"/>
      <c r="S53" s="27"/>
      <c r="T53" s="27"/>
      <c r="U53" s="27"/>
      <c r="V53" s="27"/>
      <c r="W53" s="27"/>
    </row>
    <row r="54" spans="1:23" ht="15" customHeight="1" x14ac:dyDescent="0.2">
      <c r="A54" s="27"/>
      <c r="B54" s="27"/>
      <c r="C54" s="27"/>
      <c r="D54" s="27"/>
      <c r="E54" s="27"/>
      <c r="F54" s="27"/>
      <c r="G54" s="27"/>
      <c r="H54" s="27"/>
      <c r="I54" s="27"/>
      <c r="J54" s="27"/>
      <c r="K54" s="27"/>
      <c r="L54" s="27"/>
      <c r="M54" s="27"/>
      <c r="N54" s="27"/>
      <c r="O54" s="27"/>
      <c r="P54" s="27"/>
      <c r="Q54" s="27"/>
      <c r="R54" s="27"/>
      <c r="S54" s="27"/>
      <c r="T54" s="27"/>
      <c r="U54" s="27"/>
      <c r="V54" s="27"/>
      <c r="W54" s="27"/>
    </row>
    <row r="55" spans="1:23" ht="15" customHeight="1" x14ac:dyDescent="0.2">
      <c r="A55" s="129" t="s">
        <v>128</v>
      </c>
      <c r="B55" s="129"/>
      <c r="C55" s="27"/>
      <c r="D55" s="27"/>
      <c r="E55" s="27"/>
      <c r="F55" s="27"/>
      <c r="G55" s="27"/>
      <c r="H55" s="27"/>
      <c r="I55" s="27"/>
      <c r="J55" s="27"/>
      <c r="K55" s="27"/>
      <c r="L55" s="27"/>
      <c r="M55" s="27"/>
      <c r="N55" s="27"/>
      <c r="O55" s="27"/>
      <c r="P55" s="27"/>
      <c r="Q55" s="27"/>
      <c r="R55" s="27"/>
      <c r="S55" s="27"/>
      <c r="T55" s="27"/>
      <c r="U55" s="27"/>
      <c r="V55" s="27"/>
      <c r="W55" s="27"/>
    </row>
    <row r="56" spans="1:23" ht="15" customHeight="1" x14ac:dyDescent="0.2">
      <c r="A56" s="28" t="s">
        <v>129</v>
      </c>
      <c r="B56" s="29" t="s">
        <v>130</v>
      </c>
      <c r="C56" s="27"/>
      <c r="D56" s="27"/>
      <c r="E56" s="27"/>
      <c r="F56" s="27"/>
      <c r="G56" s="27"/>
      <c r="H56" s="27"/>
      <c r="I56" s="27"/>
      <c r="J56" s="27"/>
      <c r="K56" s="27"/>
      <c r="L56" s="27"/>
      <c r="M56" s="27"/>
      <c r="N56" s="27"/>
      <c r="O56" s="27"/>
      <c r="P56" s="27"/>
      <c r="Q56" s="27"/>
      <c r="R56" s="27"/>
      <c r="S56" s="27"/>
      <c r="T56" s="27"/>
      <c r="U56" s="27"/>
      <c r="V56" s="27"/>
      <c r="W56" s="27"/>
    </row>
    <row r="57" spans="1:23" ht="15" customHeight="1" x14ac:dyDescent="0.2">
      <c r="A57" s="30" t="s">
        <v>131</v>
      </c>
      <c r="B57" s="34" t="s">
        <v>131</v>
      </c>
      <c r="C57" s="27"/>
      <c r="D57" s="27"/>
      <c r="E57" s="27"/>
      <c r="F57" s="27"/>
      <c r="G57" s="27"/>
      <c r="H57" s="27"/>
      <c r="I57" s="27"/>
      <c r="J57" s="27"/>
      <c r="K57" s="27"/>
      <c r="L57" s="27"/>
      <c r="M57" s="27"/>
      <c r="N57" s="27"/>
      <c r="O57" s="27"/>
      <c r="P57" s="27"/>
      <c r="Q57" s="27"/>
      <c r="R57" s="27"/>
      <c r="S57" s="27"/>
      <c r="T57" s="27"/>
      <c r="U57" s="27"/>
      <c r="V57" s="27"/>
      <c r="W57" s="27"/>
    </row>
    <row r="58" spans="1:23" ht="15" customHeight="1" x14ac:dyDescent="0.2">
      <c r="A58" s="30" t="s">
        <v>132</v>
      </c>
      <c r="B58" s="34" t="s">
        <v>133</v>
      </c>
      <c r="C58" s="27"/>
      <c r="D58" s="27"/>
      <c r="E58" s="27"/>
      <c r="F58" s="27"/>
      <c r="G58" s="27"/>
      <c r="H58" s="27"/>
      <c r="I58" s="27"/>
      <c r="J58" s="27"/>
      <c r="K58" s="27"/>
      <c r="L58" s="27"/>
      <c r="M58" s="27"/>
      <c r="N58" s="27"/>
      <c r="O58" s="27"/>
      <c r="P58" s="27"/>
      <c r="Q58" s="27"/>
      <c r="R58" s="27"/>
      <c r="S58" s="27"/>
      <c r="T58" s="27"/>
      <c r="U58" s="27"/>
      <c r="V58" s="27"/>
      <c r="W58" s="27"/>
    </row>
    <row r="59" spans="1:23" ht="60" customHeight="1" x14ac:dyDescent="0.2">
      <c r="A59" s="30" t="s">
        <v>134</v>
      </c>
      <c r="B59" s="34" t="s">
        <v>135</v>
      </c>
      <c r="C59" s="27"/>
      <c r="D59" s="27"/>
      <c r="E59" s="27"/>
      <c r="F59" s="27"/>
      <c r="G59" s="27"/>
      <c r="H59" s="27"/>
      <c r="I59" s="27"/>
      <c r="J59" s="27"/>
      <c r="K59" s="27"/>
      <c r="L59" s="27"/>
      <c r="M59" s="27"/>
      <c r="N59" s="27"/>
      <c r="O59" s="27"/>
      <c r="P59" s="27"/>
      <c r="Q59" s="27"/>
      <c r="R59" s="27"/>
      <c r="S59" s="27"/>
      <c r="T59" s="27"/>
      <c r="U59" s="27"/>
      <c r="V59" s="27"/>
      <c r="W59" s="27"/>
    </row>
    <row r="60" spans="1:23" ht="45" customHeight="1" x14ac:dyDescent="0.2">
      <c r="A60" s="30" t="s">
        <v>136</v>
      </c>
      <c r="B60" s="34" t="s">
        <v>137</v>
      </c>
      <c r="C60" s="27"/>
      <c r="D60" s="27"/>
      <c r="E60" s="27"/>
      <c r="F60" s="27"/>
      <c r="G60" s="27"/>
      <c r="H60" s="27"/>
      <c r="I60" s="27"/>
      <c r="J60" s="27"/>
      <c r="K60" s="27"/>
      <c r="L60" s="27"/>
      <c r="M60" s="27"/>
      <c r="N60" s="27"/>
      <c r="O60" s="27"/>
      <c r="P60" s="27"/>
      <c r="Q60" s="27"/>
      <c r="R60" s="27"/>
      <c r="S60" s="27"/>
      <c r="T60" s="27"/>
      <c r="U60" s="27"/>
      <c r="V60" s="27"/>
      <c r="W60" s="27"/>
    </row>
    <row r="61" spans="1:23" ht="30" customHeight="1" x14ac:dyDescent="0.2">
      <c r="A61" s="30" t="s">
        <v>138</v>
      </c>
      <c r="B61" s="34" t="s">
        <v>139</v>
      </c>
      <c r="C61" s="27"/>
      <c r="D61" s="27"/>
      <c r="E61" s="27"/>
      <c r="F61" s="27"/>
      <c r="G61" s="27"/>
      <c r="H61" s="27"/>
      <c r="I61" s="27"/>
      <c r="J61" s="27"/>
      <c r="K61" s="27"/>
      <c r="L61" s="27"/>
      <c r="M61" s="27"/>
      <c r="N61" s="27"/>
      <c r="O61" s="27"/>
      <c r="P61" s="27"/>
      <c r="Q61" s="27"/>
      <c r="R61" s="27"/>
      <c r="S61" s="27"/>
      <c r="T61" s="27"/>
      <c r="U61" s="27"/>
      <c r="V61" s="27"/>
      <c r="W61" s="27"/>
    </row>
    <row r="62" spans="1:23" ht="60" customHeight="1" x14ac:dyDescent="0.2">
      <c r="A62" s="30" t="s">
        <v>140</v>
      </c>
      <c r="B62" s="34" t="s">
        <v>141</v>
      </c>
      <c r="C62" s="27"/>
      <c r="D62" s="27"/>
      <c r="E62" s="27"/>
      <c r="F62" s="27"/>
      <c r="G62" s="27"/>
      <c r="H62" s="27"/>
      <c r="I62" s="27"/>
      <c r="J62" s="27"/>
      <c r="K62" s="27"/>
      <c r="L62" s="27"/>
      <c r="M62" s="27"/>
      <c r="N62" s="27"/>
      <c r="O62" s="27"/>
      <c r="P62" s="27"/>
      <c r="Q62" s="27"/>
      <c r="R62" s="27"/>
      <c r="S62" s="27"/>
      <c r="T62" s="27"/>
      <c r="U62" s="27"/>
      <c r="V62" s="27"/>
      <c r="W62" s="27"/>
    </row>
    <row r="63" spans="1:23" ht="60" customHeight="1" x14ac:dyDescent="0.2">
      <c r="A63" s="30" t="s">
        <v>142</v>
      </c>
      <c r="B63" s="34" t="s">
        <v>143</v>
      </c>
      <c r="C63" s="27"/>
      <c r="D63" s="27"/>
      <c r="E63" s="27"/>
      <c r="F63" s="27"/>
      <c r="G63" s="27"/>
      <c r="H63" s="27"/>
      <c r="I63" s="27"/>
      <c r="J63" s="27"/>
      <c r="K63" s="27"/>
      <c r="L63" s="27"/>
      <c r="M63" s="27"/>
      <c r="N63" s="27"/>
      <c r="O63" s="27"/>
      <c r="P63" s="27"/>
      <c r="Q63" s="27"/>
      <c r="R63" s="27"/>
      <c r="S63" s="27"/>
      <c r="T63" s="27"/>
      <c r="U63" s="27"/>
      <c r="V63" s="27"/>
      <c r="W63" s="27"/>
    </row>
    <row r="64" spans="1:23" ht="60" customHeight="1" x14ac:dyDescent="0.2">
      <c r="A64" s="30" t="s">
        <v>144</v>
      </c>
      <c r="B64" s="34" t="s">
        <v>145</v>
      </c>
      <c r="C64" s="27"/>
      <c r="D64" s="27"/>
      <c r="E64" s="27"/>
      <c r="F64" s="27"/>
      <c r="G64" s="27"/>
      <c r="H64" s="27"/>
      <c r="I64" s="27"/>
      <c r="J64" s="27"/>
      <c r="K64" s="27"/>
      <c r="L64" s="27"/>
      <c r="M64" s="27"/>
      <c r="N64" s="27"/>
      <c r="O64" s="27"/>
      <c r="P64" s="27"/>
      <c r="Q64" s="27"/>
      <c r="R64" s="27"/>
      <c r="S64" s="27"/>
      <c r="T64" s="27"/>
      <c r="U64" s="27"/>
      <c r="V64" s="27"/>
      <c r="W64" s="27"/>
    </row>
    <row r="65" spans="1:23" ht="60" customHeight="1" x14ac:dyDescent="0.2">
      <c r="A65" s="30" t="s">
        <v>146</v>
      </c>
      <c r="B65" s="34" t="s">
        <v>147</v>
      </c>
      <c r="C65" s="27"/>
      <c r="D65" s="27"/>
      <c r="E65" s="27"/>
      <c r="F65" s="27"/>
      <c r="G65" s="27"/>
      <c r="H65" s="27"/>
      <c r="I65" s="27"/>
      <c r="J65" s="27"/>
      <c r="K65" s="27"/>
      <c r="L65" s="27"/>
      <c r="M65" s="27"/>
      <c r="N65" s="27"/>
      <c r="O65" s="27"/>
      <c r="P65" s="27"/>
      <c r="Q65" s="27"/>
      <c r="R65" s="27"/>
      <c r="S65" s="27"/>
      <c r="T65" s="27"/>
      <c r="U65" s="27"/>
      <c r="V65" s="27"/>
      <c r="W65" s="27"/>
    </row>
    <row r="66" spans="1:23" ht="60" customHeight="1" x14ac:dyDescent="0.2">
      <c r="A66" s="31" t="s">
        <v>148</v>
      </c>
      <c r="B66" s="35" t="s">
        <v>149</v>
      </c>
      <c r="C66" s="27"/>
      <c r="D66" s="27"/>
      <c r="E66" s="27"/>
      <c r="F66" s="27"/>
      <c r="G66" s="27"/>
      <c r="H66" s="27"/>
      <c r="I66" s="27"/>
      <c r="J66" s="27"/>
      <c r="K66" s="27"/>
      <c r="L66" s="27"/>
      <c r="M66" s="27"/>
      <c r="N66" s="27"/>
      <c r="O66" s="27"/>
      <c r="P66" s="27"/>
      <c r="Q66" s="27"/>
      <c r="R66" s="27"/>
      <c r="S66" s="27"/>
      <c r="T66" s="27"/>
      <c r="U66" s="27"/>
      <c r="V66" s="27"/>
      <c r="W66" s="27"/>
    </row>
  </sheetData>
  <mergeCells count="5">
    <mergeCell ref="A5:C5"/>
    <mergeCell ref="A37:C37"/>
    <mergeCell ref="A44:B44"/>
    <mergeCell ref="A55:B55"/>
    <mergeCell ref="A1:X1"/>
  </mergeCells>
  <dataValidations count="3">
    <dataValidation type="list" allowBlank="1" showInputMessage="1" showErrorMessage="1" sqref="W3">
      <formula1>"N,Y"</formula1>
    </dataValidation>
    <dataValidation type="list" allowBlank="1" showInputMessage="1" showErrorMessage="1" sqref="E3">
      <formula1>$A$57:$A$66</formula1>
    </dataValidation>
    <dataValidation type="list" allowBlank="1" showInputMessage="1" showErrorMessage="1" sqref="D3">
      <formula1>$A$39:$A$42</formula1>
    </dataValidation>
  </dataValidations>
  <pageMargins left="0.7" right="0.7" top="0.75" bottom="0.75" header="0.3" footer="0.3"/>
  <pageSetup scale="24"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
  <sheetViews>
    <sheetView showGridLines="0" view="pageBreakPreview" topLeftCell="A10" zoomScaleNormal="100" zoomScaleSheetLayoutView="100" workbookViewId="0">
      <selection activeCell="AO29" sqref="AO29"/>
    </sheetView>
  </sheetViews>
  <sheetFormatPr defaultRowHeight="15" customHeight="1" x14ac:dyDescent="0.2"/>
  <cols>
    <col min="1" max="1" width="4.1640625" style="98" customWidth="1"/>
    <col min="2" max="31" width="3.33203125" customWidth="1"/>
    <col min="32" max="32" width="4.1640625" customWidth="1"/>
  </cols>
  <sheetData>
    <row r="1" spans="1:32" ht="30" customHeight="1" x14ac:dyDescent="0.2">
      <c r="A1" s="151" t="str">
        <f>"AR No. "&amp;'Database Export'!A3&amp;" - "&amp;'Database Export'!F3&amp;" "</f>
        <v xml:space="preserve">AR No. # - Refrigeration Suction Pressure </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row>
    <row r="2" spans="1:32" ht="15" customHeight="1" x14ac:dyDescent="0.2">
      <c r="A2" s="131" t="s">
        <v>333</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row>
    <row r="3" spans="1:32" s="38" customFormat="1" ht="15" customHeight="1" x14ac:dyDescent="0.2">
      <c r="B3" s="37" t="s">
        <v>0</v>
      </c>
      <c r="C3" s="37"/>
      <c r="D3" s="37"/>
      <c r="E3" s="37"/>
      <c r="F3" s="37"/>
      <c r="G3" s="37"/>
    </row>
    <row r="5" spans="1:32" ht="15" customHeight="1" x14ac:dyDescent="0.2">
      <c r="B5" s="130" t="str">
        <f ca="1">"Adjust refrigeration suction pressure set points from "&amp;TEXT(Analysis!C8,"0.0")&amp;" psig ("&amp;TEXT(Analysis!C9,"0.0")&amp;"°F) to "&amp;TEXT(Analysis!C12,"0.0")&amp;" psig ("&amp;TEXT(Analysis!C13,"0.0")&amp;"°F). This will increase system efficiency, decreasing compressor energy consumption by "&amp;TEXT(Analysis!C25/Analysis!C24,"#0%")&amp;"."</f>
        <v>Adjust refrigeration suction pressure set points from 24.0 psig (10.2°F) to 34.0 psig (20.5°F). This will increase system efficiency, decreasing compressor energy consumption by 20%.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2" ht="15" customHeight="1" x14ac:dyDescent="0.2">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2" s="55" customFormat="1" ht="15" customHeight="1" x14ac:dyDescent="0.2">
      <c r="A7" s="98"/>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row>
    <row r="8" spans="1:32" ht="15" customHeight="1" x14ac:dyDescent="0.2">
      <c r="E8" s="127" t="s">
        <v>265</v>
      </c>
      <c r="F8" s="127"/>
      <c r="G8" s="127"/>
      <c r="H8" s="127"/>
      <c r="I8" s="127"/>
      <c r="J8" s="127"/>
      <c r="K8" s="127"/>
      <c r="L8" s="127"/>
      <c r="M8" s="127"/>
      <c r="N8" s="127"/>
      <c r="O8" s="127"/>
      <c r="P8" s="127"/>
      <c r="Q8" s="127"/>
      <c r="R8" s="127"/>
      <c r="S8" s="127"/>
      <c r="T8" s="127"/>
      <c r="U8" s="127"/>
      <c r="V8" s="127"/>
      <c r="W8" s="127"/>
      <c r="X8" s="127"/>
      <c r="Y8" s="127"/>
      <c r="Z8" s="127"/>
      <c r="AA8" s="127"/>
      <c r="AB8" s="127"/>
    </row>
    <row r="9" spans="1:32" ht="15" customHeight="1" x14ac:dyDescent="0.2">
      <c r="E9" s="133" t="s">
        <v>4</v>
      </c>
      <c r="F9" s="133"/>
      <c r="G9" s="133"/>
      <c r="H9" s="133"/>
      <c r="I9" s="133"/>
      <c r="J9" s="133"/>
      <c r="K9" s="133"/>
      <c r="L9" s="133"/>
      <c r="M9" s="133"/>
      <c r="N9" s="134" t="s">
        <v>5</v>
      </c>
      <c r="O9" s="134"/>
      <c r="P9" s="134"/>
      <c r="Q9" s="134"/>
      <c r="R9" s="134"/>
      <c r="S9" s="133" t="s">
        <v>6</v>
      </c>
      <c r="T9" s="133"/>
      <c r="U9" s="133"/>
      <c r="V9" s="133"/>
      <c r="W9" s="133"/>
      <c r="X9" s="134" t="s">
        <v>7</v>
      </c>
      <c r="Y9" s="134"/>
      <c r="Z9" s="134"/>
      <c r="AA9" s="134"/>
      <c r="AB9" s="134"/>
    </row>
    <row r="10" spans="1:32" ht="15" customHeight="1" x14ac:dyDescent="0.2">
      <c r="E10" s="141" t="s">
        <v>41</v>
      </c>
      <c r="F10" s="141"/>
      <c r="G10" s="141"/>
      <c r="H10" s="141"/>
      <c r="I10" s="141"/>
      <c r="J10" s="141"/>
      <c r="K10" s="141"/>
      <c r="L10" s="141"/>
      <c r="M10" s="141"/>
      <c r="N10" s="154">
        <f ca="1">Analysis!C25</f>
        <v>251009.53798449601</v>
      </c>
      <c r="O10" s="154"/>
      <c r="P10" s="154"/>
      <c r="Q10" s="154"/>
      <c r="R10" s="154"/>
      <c r="S10" s="146" t="str">
        <f>IF(E10="","",VLOOKUP(E10,Resource_Streams[],3,FALSE))</f>
        <v>kWh (site)</v>
      </c>
      <c r="T10" s="146"/>
      <c r="U10" s="146"/>
      <c r="V10" s="146"/>
      <c r="W10" s="146"/>
      <c r="X10" s="149">
        <f ca="1">Analysis!C26</f>
        <v>12550.476899224801</v>
      </c>
      <c r="Y10" s="149"/>
      <c r="Z10" s="149"/>
      <c r="AA10" s="149"/>
      <c r="AB10" s="149"/>
    </row>
    <row r="11" spans="1:32" ht="15" customHeight="1" x14ac:dyDescent="0.2">
      <c r="E11" s="138" t="s">
        <v>44</v>
      </c>
      <c r="F11" s="138"/>
      <c r="G11" s="138"/>
      <c r="H11" s="138"/>
      <c r="I11" s="138"/>
      <c r="J11" s="138"/>
      <c r="K11" s="138"/>
      <c r="L11" s="138"/>
      <c r="M11" s="138"/>
      <c r="N11" s="140">
        <f ca="1">Analysis!C29</f>
        <v>343.84868217054247</v>
      </c>
      <c r="O11" s="140"/>
      <c r="P11" s="140"/>
      <c r="Q11" s="140"/>
      <c r="R11" s="140"/>
      <c r="S11" s="147" t="str">
        <f>IF(E11="","",VLOOKUP(E11,Resource_Streams[],3,FALSE))</f>
        <v>kW Months / yr</v>
      </c>
      <c r="T11" s="147"/>
      <c r="U11" s="147"/>
      <c r="V11" s="147"/>
      <c r="W11" s="147"/>
      <c r="X11" s="150">
        <f ca="1">Analysis!C30</f>
        <v>1719.2434108527123</v>
      </c>
      <c r="Y11" s="150"/>
      <c r="Z11" s="150"/>
      <c r="AA11" s="150"/>
      <c r="AB11" s="150"/>
    </row>
    <row r="12" spans="1:32" ht="15" hidden="1" customHeight="1" x14ac:dyDescent="0.2">
      <c r="E12" s="138"/>
      <c r="F12" s="138"/>
      <c r="G12" s="138"/>
      <c r="H12" s="138"/>
      <c r="I12" s="138"/>
      <c r="J12" s="138"/>
      <c r="K12" s="138"/>
      <c r="L12" s="138"/>
      <c r="M12" s="138"/>
      <c r="N12" s="140"/>
      <c r="O12" s="140"/>
      <c r="P12" s="140"/>
      <c r="Q12" s="140"/>
      <c r="R12" s="140"/>
      <c r="S12" s="147" t="str">
        <f>IF(E12="","",VLOOKUP(E12,Resource_Streams[],3,FALSE))</f>
        <v/>
      </c>
      <c r="T12" s="147"/>
      <c r="U12" s="147"/>
      <c r="V12" s="147"/>
      <c r="W12" s="147"/>
      <c r="X12" s="135"/>
      <c r="Y12" s="135"/>
      <c r="Z12" s="135"/>
      <c r="AA12" s="135"/>
      <c r="AB12" s="135"/>
    </row>
    <row r="13" spans="1:32" ht="15" hidden="1" customHeight="1" x14ac:dyDescent="0.2">
      <c r="E13" s="139"/>
      <c r="F13" s="139"/>
      <c r="G13" s="139"/>
      <c r="H13" s="139"/>
      <c r="I13" s="139"/>
      <c r="J13" s="139"/>
      <c r="K13" s="139"/>
      <c r="L13" s="139"/>
      <c r="M13" s="139"/>
      <c r="N13" s="145"/>
      <c r="O13" s="145"/>
      <c r="P13" s="145"/>
      <c r="Q13" s="145"/>
      <c r="R13" s="145"/>
      <c r="S13" s="148" t="str">
        <f>IF(E13="","",VLOOKUP(E13,Resource_Streams[],3,FALSE))</f>
        <v/>
      </c>
      <c r="T13" s="148"/>
      <c r="U13" s="148"/>
      <c r="V13" s="148"/>
      <c r="W13" s="148"/>
      <c r="X13" s="136"/>
      <c r="Y13" s="136"/>
      <c r="Z13" s="136"/>
      <c r="AA13" s="136"/>
      <c r="AB13" s="136"/>
    </row>
    <row r="14" spans="1:32" ht="15" customHeight="1" x14ac:dyDescent="0.2">
      <c r="E14" s="144" t="s">
        <v>8</v>
      </c>
      <c r="F14" s="144"/>
      <c r="G14" s="144"/>
      <c r="H14" s="144"/>
      <c r="I14" s="144"/>
      <c r="J14" s="144"/>
      <c r="K14" s="144"/>
      <c r="L14" s="144"/>
      <c r="M14" s="144"/>
      <c r="N14" s="143">
        <f ca="1">N10*3413/1000000</f>
        <v>856.69555314108493</v>
      </c>
      <c r="O14" s="143"/>
      <c r="P14" s="143"/>
      <c r="Q14" s="143"/>
      <c r="R14" s="143"/>
      <c r="S14" s="142" t="s">
        <v>12</v>
      </c>
      <c r="T14" s="142"/>
      <c r="U14" s="142"/>
      <c r="V14" s="142"/>
      <c r="W14" s="142"/>
      <c r="X14" s="137">
        <f ca="1">SUM(X10:AB13)</f>
        <v>14269.720310077513</v>
      </c>
      <c r="Y14" s="137"/>
      <c r="Z14" s="137"/>
      <c r="AA14" s="137"/>
      <c r="AB14" s="137"/>
    </row>
    <row r="15" spans="1:32" ht="15" customHeight="1" x14ac:dyDescent="0.2">
      <c r="E15" s="101"/>
      <c r="F15" s="99"/>
      <c r="G15" s="99"/>
      <c r="H15" s="99"/>
      <c r="I15" s="99"/>
      <c r="J15" s="99"/>
      <c r="K15" s="99"/>
      <c r="L15" s="99"/>
      <c r="M15" s="99"/>
      <c r="N15" s="99"/>
      <c r="O15" s="99"/>
      <c r="P15" s="99"/>
      <c r="Q15" s="99"/>
      <c r="R15" s="99"/>
      <c r="S15" s="99"/>
      <c r="T15" s="99"/>
      <c r="U15" s="99"/>
      <c r="V15" s="99"/>
      <c r="W15" s="99"/>
      <c r="X15" s="99"/>
      <c r="Y15" s="99"/>
      <c r="Z15" s="99"/>
      <c r="AA15" s="99"/>
      <c r="AB15" s="99"/>
    </row>
    <row r="16" spans="1:32" s="36" customFormat="1" ht="15" customHeight="1" x14ac:dyDescent="0.2">
      <c r="A16" s="98"/>
      <c r="E16" s="127" t="s">
        <v>173</v>
      </c>
      <c r="F16" s="127"/>
      <c r="G16" s="127"/>
      <c r="H16" s="127"/>
      <c r="I16" s="127"/>
      <c r="J16" s="127"/>
      <c r="K16" s="127"/>
      <c r="L16" s="127"/>
      <c r="M16" s="127"/>
      <c r="N16" s="127"/>
      <c r="O16" s="127"/>
      <c r="P16" s="127"/>
      <c r="Q16" s="127"/>
      <c r="R16" s="127"/>
      <c r="S16" s="127"/>
      <c r="T16" s="127"/>
      <c r="U16" s="127"/>
      <c r="V16" s="127"/>
      <c r="W16" s="127"/>
      <c r="X16" s="127"/>
      <c r="Y16" s="127"/>
      <c r="Z16" s="127"/>
      <c r="AA16" s="127"/>
      <c r="AB16" s="127"/>
    </row>
    <row r="17" spans="1:31" s="36" customFormat="1" ht="15" customHeight="1" x14ac:dyDescent="0.2">
      <c r="A17" s="98"/>
      <c r="E17" s="133" t="s">
        <v>150</v>
      </c>
      <c r="F17" s="133"/>
      <c r="G17" s="133"/>
      <c r="H17" s="133"/>
      <c r="I17" s="133"/>
      <c r="J17" s="133"/>
      <c r="K17" s="133"/>
      <c r="L17" s="133"/>
      <c r="M17" s="133"/>
      <c r="N17" s="134"/>
      <c r="O17" s="134"/>
      <c r="P17" s="134"/>
      <c r="Q17" s="134"/>
      <c r="R17" s="134"/>
      <c r="S17" s="134" t="s">
        <v>151</v>
      </c>
      <c r="T17" s="134"/>
      <c r="U17" s="134"/>
      <c r="V17" s="134"/>
      <c r="W17" s="134"/>
      <c r="X17" s="134" t="s">
        <v>334</v>
      </c>
      <c r="Y17" s="134"/>
      <c r="Z17" s="134"/>
      <c r="AA17" s="134"/>
      <c r="AB17" s="134"/>
    </row>
    <row r="18" spans="1:31" ht="15" customHeight="1" x14ac:dyDescent="0.2">
      <c r="E18" s="229" t="str">
        <f>IF(Incentives!C16=Incentives!C4,"Before Incentives","Before Incentives")</f>
        <v>Before Incentives</v>
      </c>
      <c r="F18" s="141"/>
      <c r="G18" s="141"/>
      <c r="H18" s="141"/>
      <c r="I18" s="141"/>
      <c r="J18" s="141"/>
      <c r="K18" s="141"/>
      <c r="L18" s="141"/>
      <c r="M18" s="141"/>
      <c r="N18" s="154"/>
      <c r="O18" s="154"/>
      <c r="P18" s="154"/>
      <c r="Q18" s="154"/>
      <c r="R18" s="154"/>
      <c r="S18" s="230">
        <f>Incentives!C4</f>
        <v>0</v>
      </c>
      <c r="T18" s="231"/>
      <c r="U18" s="231"/>
      <c r="V18" s="231"/>
      <c r="W18" s="231"/>
      <c r="X18" s="232">
        <f ca="1">Incentives!C6</f>
        <v>0</v>
      </c>
      <c r="Y18" s="233"/>
      <c r="Z18" s="233"/>
      <c r="AA18" s="233"/>
      <c r="AB18" s="233"/>
    </row>
    <row r="19" spans="1:31" s="36" customFormat="1" ht="15" customHeight="1" x14ac:dyDescent="0.2">
      <c r="A19" s="98"/>
      <c r="E19" s="234" t="str">
        <f>IF(Incentives!C16=Incentives!C4,"No Incentives Found","After Incentives")</f>
        <v>No Incentives Found</v>
      </c>
      <c r="F19" s="235"/>
      <c r="G19" s="235"/>
      <c r="H19" s="235"/>
      <c r="I19" s="235"/>
      <c r="J19" s="235"/>
      <c r="K19" s="235"/>
      <c r="L19" s="235"/>
      <c r="M19" s="235"/>
      <c r="N19" s="236"/>
      <c r="O19" s="236"/>
      <c r="P19" s="236"/>
      <c r="Q19" s="236"/>
      <c r="R19" s="236"/>
      <c r="S19" s="237" t="str">
        <f>IF(Incentives!C16=Incentives!C4,"-",Incentives!C16)</f>
        <v>-</v>
      </c>
      <c r="T19" s="238"/>
      <c r="U19" s="238"/>
      <c r="V19" s="238"/>
      <c r="W19" s="238"/>
      <c r="X19" s="239" t="str">
        <f>IF(Incentives!C16=Incentives!C4,"-",Incentives!D16)</f>
        <v>-</v>
      </c>
      <c r="Y19" s="240"/>
      <c r="Z19" s="240"/>
      <c r="AA19" s="240"/>
      <c r="AB19" s="240"/>
    </row>
    <row r="20" spans="1:31" s="110" customFormat="1" ht="15" customHeight="1" x14ac:dyDescent="0.2">
      <c r="E20" s="241"/>
      <c r="F20" s="39"/>
      <c r="G20" s="39"/>
      <c r="H20" s="39"/>
      <c r="I20" s="39"/>
      <c r="J20" s="39"/>
      <c r="K20" s="39"/>
      <c r="L20" s="39"/>
      <c r="M20" s="39"/>
      <c r="N20" s="40"/>
      <c r="O20" s="40"/>
      <c r="P20" s="40"/>
      <c r="Q20" s="40"/>
      <c r="R20" s="40"/>
      <c r="S20" s="242"/>
      <c r="T20" s="243"/>
      <c r="U20" s="243"/>
      <c r="V20" s="243"/>
      <c r="W20" s="243"/>
      <c r="X20" s="244"/>
      <c r="Y20" s="245"/>
      <c r="Z20" s="245"/>
      <c r="AA20" s="245"/>
      <c r="AB20" s="245"/>
    </row>
    <row r="21" spans="1:31" s="36" customFormat="1" ht="15" customHeight="1" x14ac:dyDescent="0.2">
      <c r="A21" s="98"/>
      <c r="E21" s="39"/>
      <c r="F21" s="39"/>
      <c r="G21" s="39"/>
      <c r="H21" s="39"/>
      <c r="I21" s="39"/>
      <c r="J21" s="39"/>
      <c r="K21" s="39"/>
      <c r="L21" s="39"/>
      <c r="M21" s="39"/>
      <c r="N21" s="40"/>
      <c r="O21" s="40"/>
      <c r="P21" s="40"/>
      <c r="Q21" s="40"/>
      <c r="R21" s="40"/>
      <c r="S21" s="38"/>
      <c r="T21" s="38"/>
      <c r="U21" s="38"/>
      <c r="V21" s="38"/>
      <c r="W21" s="38"/>
      <c r="X21" s="41"/>
      <c r="Y21" s="41"/>
      <c r="Z21" s="41"/>
      <c r="AA21" s="41"/>
      <c r="AB21" s="41"/>
    </row>
    <row r="22" spans="1:31" s="38" customFormat="1" ht="15" customHeight="1" x14ac:dyDescent="0.2">
      <c r="B22" s="37" t="s">
        <v>1</v>
      </c>
      <c r="C22" s="37"/>
      <c r="D22" s="37"/>
      <c r="E22" s="37"/>
      <c r="F22" s="37"/>
      <c r="G22" s="37"/>
      <c r="H22" s="37"/>
    </row>
    <row r="24" spans="1:31" ht="15" customHeight="1" x14ac:dyDescent="0.2">
      <c r="B24" s="152" t="s">
        <v>269</v>
      </c>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row>
    <row r="25" spans="1:31" ht="15" customHeight="1" x14ac:dyDescent="0.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row>
    <row r="26" spans="1:31" ht="15" customHeight="1" x14ac:dyDescent="0.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row>
    <row r="27" spans="1:31" ht="15" customHeight="1" x14ac:dyDescent="0.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row>
    <row r="28" spans="1:31" ht="15"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30" spans="1:31" s="38" customFormat="1" ht="15" customHeight="1" x14ac:dyDescent="0.2">
      <c r="B30" s="37" t="s">
        <v>2</v>
      </c>
      <c r="C30" s="37"/>
      <c r="D30" s="37"/>
      <c r="E30" s="37"/>
      <c r="F30" s="37"/>
      <c r="G30" s="37"/>
      <c r="H30" s="37"/>
      <c r="I30" s="37"/>
    </row>
    <row r="32" spans="1:31" ht="15" customHeight="1" x14ac:dyDescent="0.2">
      <c r="B32" s="130" t="s">
        <v>225</v>
      </c>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row>
    <row r="33" spans="1:31" ht="15" customHeight="1" x14ac:dyDescent="0.2">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row>
    <row r="34" spans="1:31" ht="15" customHeight="1" x14ac:dyDescent="0.2">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row>
    <row r="35" spans="1:31" ht="15" customHeight="1" x14ac:dyDescent="0.2">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row>
    <row r="36" spans="1:31" s="55" customFormat="1" ht="15" customHeight="1" x14ac:dyDescent="0.2">
      <c r="A36" s="98"/>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row>
    <row r="37" spans="1:31" s="55" customFormat="1" ht="15" customHeight="1" x14ac:dyDescent="0.2">
      <c r="A37" s="98"/>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1" s="38" customFormat="1" ht="15" customHeight="1" x14ac:dyDescent="0.2">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row>
    <row r="39" spans="1:31" ht="15" customHeight="1" x14ac:dyDescent="0.2">
      <c r="B39" s="37" t="s">
        <v>3</v>
      </c>
      <c r="C39" s="37"/>
      <c r="D39" s="37"/>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1" spans="1:31" ht="15" customHeight="1" x14ac:dyDescent="0.2">
      <c r="B41" s="130" t="str">
        <f ca="1">"Change the suction pressure setpoints on the refrigeration system's controllers."&amp;" Completing this procedure can be done in regular working hours by maintenance personnel so that there are no implementation costs. These actions will decrease the compression ratio, reducing associated annual energy consumption by "&amp;TEXT(N10,"###,###,###")&amp;" kWh, resulting in an annual cost savings of "&amp;TEXT(X14,"$###,###,###")&amp;"."</f>
        <v>Change the suction pressure setpoints on the refrigeration system's controllers. Completing this procedure can be done in regular working hours by maintenance personnel so that there are no implementation costs. These actions will decrease the compression ratio, reducing associated annual energy consumption by 251,010 kWh, resulting in an annual cost savings of $14,270.</v>
      </c>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row>
    <row r="42" spans="1:31" s="103" customFormat="1" ht="15" customHeight="1" x14ac:dyDescent="0.2">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row>
    <row r="43" spans="1:31" s="103" customFormat="1" ht="15" customHeight="1" x14ac:dyDescent="0.2">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row>
    <row r="44" spans="1:31" ht="15" customHeight="1" x14ac:dyDescent="0.2">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row>
    <row r="45" spans="1:31" ht="15" customHeight="1" x14ac:dyDescent="0.2">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row>
    <row r="46" spans="1:31" ht="15" customHeight="1" x14ac:dyDescent="0.2">
      <c r="B46" s="37" t="s">
        <v>175</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row>
    <row r="47" spans="1:31" ht="15" customHeight="1" x14ac:dyDescent="0.2">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row>
    <row r="48" spans="1:31" ht="15" customHeight="1" x14ac:dyDescent="0.2">
      <c r="B48" s="130" t="s">
        <v>270</v>
      </c>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row>
    <row r="49" spans="2:31" ht="15" customHeight="1" x14ac:dyDescent="0.2">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row>
    <row r="50" spans="2:31" ht="15" customHeight="1" x14ac:dyDescent="0.2">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6"/>
    </row>
    <row r="51" spans="2:31" ht="15" customHeight="1" x14ac:dyDescent="0.2">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6"/>
    </row>
    <row r="52" spans="2:31" ht="15" customHeight="1" x14ac:dyDescent="0.2">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6"/>
    </row>
    <row r="53" spans="2:31" ht="15" customHeight="1" x14ac:dyDescent="0.2">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6"/>
    </row>
    <row r="54" spans="2:31" ht="15" customHeight="1" x14ac:dyDescent="0.2">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6"/>
    </row>
    <row r="55" spans="2:31" ht="15" customHeight="1" x14ac:dyDescent="0.2">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spans="2:31" ht="15" customHeight="1" x14ac:dyDescent="0.2">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spans="2:31" ht="15" customHeight="1" x14ac:dyDescent="0.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row>
    <row r="58" spans="2:31" ht="15" customHeight="1" x14ac:dyDescent="0.2">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row>
    <row r="59" spans="2:31" ht="15" customHeight="1" x14ac:dyDescent="0.2">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spans="2:31" ht="15" customHeight="1" x14ac:dyDescent="0.2">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spans="2:31" ht="15" customHeight="1" x14ac:dyDescent="0.2">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row>
    <row r="62" spans="2:31" ht="15" customHeight="1" x14ac:dyDescent="0.2">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spans="2:31" ht="15" customHeight="1" x14ac:dyDescent="0.2">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row>
    <row r="64" spans="2:31" s="103" customFormat="1" ht="15" customHeight="1" x14ac:dyDescent="0.2">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row>
    <row r="65" spans="2:31" s="103" customFormat="1" ht="15" customHeight="1" x14ac:dyDescent="0.2">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row>
    <row r="66" spans="2:31" s="103" customFormat="1" ht="15" customHeight="1" x14ac:dyDescent="0.2">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row>
    <row r="67" spans="2:31" s="103" customFormat="1" ht="15" customHeight="1" x14ac:dyDescent="0.2">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row>
    <row r="68" spans="2:31" s="103" customFormat="1" ht="15" customHeight="1" x14ac:dyDescent="0.2">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row>
    <row r="69" spans="2:31" s="103" customFormat="1" ht="15" customHeight="1" x14ac:dyDescent="0.2">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row>
    <row r="70" spans="2:31" s="103" customFormat="1" ht="15" customHeight="1" x14ac:dyDescent="0.2">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row>
    <row r="71" spans="2:31" s="103" customFormat="1" ht="15" customHeight="1" x14ac:dyDescent="0.2">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row>
    <row r="72" spans="2:31" s="103" customFormat="1" ht="15" customHeight="1" x14ac:dyDescent="0.2">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row>
    <row r="73" spans="2:31" s="103" customFormat="1" ht="15" customHeight="1" x14ac:dyDescent="0.2">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row>
    <row r="74" spans="2:31" s="103" customFormat="1" ht="15" customHeight="1" x14ac:dyDescent="0.2">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row>
    <row r="75" spans="2:31" ht="15" customHeight="1" x14ac:dyDescent="0.2">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row>
    <row r="76" spans="2:31" ht="15" customHeight="1" x14ac:dyDescent="0.2">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row>
    <row r="77" spans="2:31" ht="15" customHeight="1" x14ac:dyDescent="0.2">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row>
    <row r="78" spans="2:31" ht="15" customHeight="1" x14ac:dyDescent="0.2">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row>
    <row r="79" spans="2:31" ht="15" customHeight="1" x14ac:dyDescent="0.2">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row>
    <row r="80" spans="2:31" s="106" customFormat="1" ht="15" customHeight="1" x14ac:dyDescent="0.2">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row>
    <row r="81" spans="2:31" s="106" customFormat="1" ht="15" customHeight="1" x14ac:dyDescent="0.2">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row>
    <row r="82" spans="2:31" s="106" customFormat="1" ht="15" customHeight="1" x14ac:dyDescent="0.2">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row>
    <row r="83" spans="2:31" ht="15" customHeight="1" x14ac:dyDescent="0.2">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row>
    <row r="84" spans="2:31" s="106" customFormat="1" ht="15" customHeight="1" x14ac:dyDescent="0.2">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row>
    <row r="85" spans="2:31" s="106" customFormat="1" ht="15" customHeight="1" x14ac:dyDescent="0.2">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row>
    <row r="86" spans="2:31" ht="15" customHeight="1" x14ac:dyDescent="0.2">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row>
    <row r="87" spans="2:31" s="107" customFormat="1" ht="15" customHeight="1" x14ac:dyDescent="0.2">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row>
    <row r="88" spans="2:31" ht="15" customHeight="1" x14ac:dyDescent="0.2">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row>
    <row r="89" spans="2:31" ht="15" customHeight="1" x14ac:dyDescent="0.2">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row>
    <row r="90" spans="2:31" ht="15" customHeight="1" x14ac:dyDescent="0.2">
      <c r="B90" s="153" t="s">
        <v>9</v>
      </c>
      <c r="C90" s="153"/>
      <c r="D90" s="153"/>
      <c r="E90" s="153"/>
      <c r="F90" s="153"/>
      <c r="G90" s="153"/>
      <c r="H90" s="153" t="s">
        <v>266</v>
      </c>
      <c r="I90" s="153"/>
      <c r="J90" s="153"/>
      <c r="K90" s="153"/>
      <c r="L90" s="153"/>
      <c r="M90" s="153"/>
      <c r="N90" s="153" t="s">
        <v>10</v>
      </c>
      <c r="O90" s="153"/>
      <c r="P90" s="153"/>
      <c r="Q90" s="153"/>
      <c r="R90" s="153"/>
      <c r="S90" s="153"/>
      <c r="T90" s="153" t="s">
        <v>267</v>
      </c>
      <c r="U90" s="153"/>
      <c r="V90" s="153"/>
      <c r="W90" s="153"/>
      <c r="X90" s="153"/>
      <c r="Y90" s="153"/>
      <c r="Z90" s="153" t="s">
        <v>268</v>
      </c>
      <c r="AA90" s="153"/>
      <c r="AB90" s="153"/>
      <c r="AC90" s="153"/>
      <c r="AD90" s="153"/>
      <c r="AE90" s="153"/>
    </row>
    <row r="91" spans="2:31" s="106" customFormat="1" ht="15" customHeight="1" x14ac:dyDescent="0.2">
      <c r="B91" s="132" t="s">
        <v>262</v>
      </c>
      <c r="C91" s="132"/>
      <c r="D91" s="132"/>
      <c r="E91" s="132"/>
      <c r="F91" s="132"/>
      <c r="G91" s="132"/>
      <c r="H91" s="132" t="s">
        <v>261</v>
      </c>
      <c r="I91" s="132"/>
      <c r="J91" s="132"/>
      <c r="K91" s="132"/>
      <c r="L91" s="132"/>
      <c r="M91" s="132"/>
      <c r="N91" s="132" t="s">
        <v>261</v>
      </c>
      <c r="O91" s="132"/>
      <c r="P91" s="132"/>
      <c r="Q91" s="132"/>
      <c r="R91" s="132"/>
      <c r="S91" s="132"/>
      <c r="T91" s="132" t="s">
        <v>261</v>
      </c>
      <c r="U91" s="132"/>
      <c r="V91" s="132"/>
      <c r="W91" s="132"/>
      <c r="X91" s="132"/>
      <c r="Y91" s="132"/>
      <c r="Z91" s="132" t="s">
        <v>261</v>
      </c>
      <c r="AA91" s="132"/>
      <c r="AB91" s="132"/>
      <c r="AC91" s="132"/>
      <c r="AD91" s="132"/>
      <c r="AE91" s="132"/>
    </row>
    <row r="92" spans="2:31" ht="15" customHeight="1" x14ac:dyDescent="0.2">
      <c r="H92" s="132" t="s">
        <v>261</v>
      </c>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row>
  </sheetData>
  <mergeCells count="59">
    <mergeCell ref="E19:M19"/>
    <mergeCell ref="N19:R19"/>
    <mergeCell ref="S19:W19"/>
    <mergeCell ref="X19:AB19"/>
    <mergeCell ref="A1:AF1"/>
    <mergeCell ref="Z92:AE92"/>
    <mergeCell ref="B5:AE6"/>
    <mergeCell ref="B24:AE27"/>
    <mergeCell ref="B90:G90"/>
    <mergeCell ref="H90:M90"/>
    <mergeCell ref="N90:S90"/>
    <mergeCell ref="T90:Y90"/>
    <mergeCell ref="Z90:AE90"/>
    <mergeCell ref="E8:AB8"/>
    <mergeCell ref="E9:M9"/>
    <mergeCell ref="N9:R9"/>
    <mergeCell ref="S9:W9"/>
    <mergeCell ref="X9:AB9"/>
    <mergeCell ref="B32:AE37"/>
    <mergeCell ref="N10:R10"/>
    <mergeCell ref="B91:G91"/>
    <mergeCell ref="H92:M92"/>
    <mergeCell ref="N92:S92"/>
    <mergeCell ref="E10:M10"/>
    <mergeCell ref="S14:W14"/>
    <mergeCell ref="N14:R14"/>
    <mergeCell ref="E14:M14"/>
    <mergeCell ref="N12:R12"/>
    <mergeCell ref="N13:R13"/>
    <mergeCell ref="S10:W10"/>
    <mergeCell ref="S11:W11"/>
    <mergeCell ref="S12:W12"/>
    <mergeCell ref="S13:W13"/>
    <mergeCell ref="T92:Y92"/>
    <mergeCell ref="X10:AB10"/>
    <mergeCell ref="X11:AB11"/>
    <mergeCell ref="X12:AB12"/>
    <mergeCell ref="X13:AB13"/>
    <mergeCell ref="X14:AB14"/>
    <mergeCell ref="E11:M11"/>
    <mergeCell ref="E12:M12"/>
    <mergeCell ref="E13:M13"/>
    <mergeCell ref="N11:R11"/>
    <mergeCell ref="B48:AE49"/>
    <mergeCell ref="A2:AF2"/>
    <mergeCell ref="H91:M91"/>
    <mergeCell ref="N91:S91"/>
    <mergeCell ref="T91:Y91"/>
    <mergeCell ref="Z91:AE91"/>
    <mergeCell ref="E18:M18"/>
    <mergeCell ref="N18:R18"/>
    <mergeCell ref="S18:W18"/>
    <mergeCell ref="X18:AB18"/>
    <mergeCell ref="B41:AE44"/>
    <mergeCell ref="E16:AB16"/>
    <mergeCell ref="E17:M17"/>
    <mergeCell ref="N17:R17"/>
    <mergeCell ref="S17:W17"/>
    <mergeCell ref="X17:AB17"/>
  </mergeCells>
  <dataValidations count="1">
    <dataValidation type="list" allowBlank="1" showInputMessage="1" showErrorMessage="1" sqref="B91:G91">
      <formula1>"Unmodified Template, Modified Template, Original Template"</formula1>
    </dataValidation>
  </dataValidations>
  <printOptions horizontalCentered="1"/>
  <pageMargins left="0.25" right="0.25" top="0.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'Database Export'!$A$7:$A$35</xm:f>
          </x14:formula1>
          <xm:sqref>E10:M13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7"/>
  <sheetViews>
    <sheetView showGridLines="0" view="pageBreakPreview" zoomScaleNormal="100" zoomScaleSheetLayoutView="100" workbookViewId="0">
      <selection activeCell="A3" sqref="A3"/>
    </sheetView>
  </sheetViews>
  <sheetFormatPr defaultRowHeight="12.75" x14ac:dyDescent="0.2"/>
  <cols>
    <col min="1" max="1" width="32.5" style="1" customWidth="1"/>
    <col min="2" max="2" width="6.6640625" style="1" customWidth="1"/>
    <col min="3" max="3" width="10.83203125" style="1" customWidth="1"/>
    <col min="4" max="5" width="10" style="1" customWidth="1"/>
    <col min="6" max="6" width="1.6640625" style="1" customWidth="1"/>
    <col min="7" max="7" width="36.6640625" style="1" customWidth="1"/>
    <col min="8" max="16384" width="9.33203125" style="1"/>
  </cols>
  <sheetData>
    <row r="1" spans="1:32" s="2" customFormat="1" ht="30" customHeight="1" x14ac:dyDescent="0.2">
      <c r="A1" s="155" t="str">
        <f>"AR No. "&amp;'Database Export'!A3&amp;" - Data Preparation"</f>
        <v>AR No. # - Data Preparation</v>
      </c>
      <c r="B1" s="155"/>
      <c r="C1" s="155"/>
      <c r="D1" s="155"/>
      <c r="E1" s="155"/>
      <c r="F1" s="155"/>
      <c r="G1" s="155"/>
      <c r="H1" s="112"/>
      <c r="I1" s="1"/>
      <c r="J1" s="1"/>
      <c r="K1" s="1"/>
      <c r="L1" s="1"/>
      <c r="M1" s="1"/>
      <c r="N1" s="1"/>
      <c r="O1" s="1"/>
      <c r="P1" s="1"/>
      <c r="Q1" s="1"/>
      <c r="R1" s="1"/>
      <c r="S1" s="1"/>
      <c r="T1" s="1"/>
      <c r="U1" s="1"/>
      <c r="V1" s="1"/>
      <c r="W1" s="1"/>
      <c r="X1" s="1"/>
      <c r="Y1" s="1"/>
      <c r="Z1" s="1"/>
      <c r="AA1" s="1"/>
      <c r="AB1" s="1"/>
      <c r="AC1" s="1"/>
      <c r="AD1" s="1"/>
      <c r="AE1" s="1"/>
      <c r="AF1" s="1"/>
    </row>
    <row r="2" spans="1:32" ht="15" customHeight="1" x14ac:dyDescent="0.2">
      <c r="A2" s="156" t="str">
        <f>Narrative!A2</f>
        <v>Suction Pressure Template style 2015</v>
      </c>
      <c r="B2" s="156"/>
      <c r="C2" s="156"/>
      <c r="D2" s="156"/>
      <c r="E2" s="156"/>
      <c r="F2" s="156"/>
      <c r="G2" s="156"/>
    </row>
    <row r="3" spans="1:32" ht="15" customHeight="1" x14ac:dyDescent="0.2">
      <c r="A3" s="119" t="s">
        <v>271</v>
      </c>
      <c r="B3" s="120"/>
      <c r="C3" s="120"/>
      <c r="D3" s="120"/>
      <c r="E3" s="119"/>
      <c r="F3" s="117"/>
      <c r="G3" s="119" t="s">
        <v>153</v>
      </c>
    </row>
    <row r="4" spans="1:32" ht="15" customHeight="1" x14ac:dyDescent="0.2">
      <c r="A4" s="121" t="s">
        <v>272</v>
      </c>
      <c r="B4" s="122"/>
      <c r="C4" s="122"/>
      <c r="D4" s="122"/>
      <c r="E4" s="121"/>
      <c r="F4" s="117"/>
      <c r="G4" s="126" t="s">
        <v>273</v>
      </c>
    </row>
    <row r="5" spans="1:32" ht="15" customHeight="1" x14ac:dyDescent="0.2">
      <c r="A5" s="125" t="s">
        <v>274</v>
      </c>
      <c r="B5" s="113" t="s">
        <v>275</v>
      </c>
      <c r="C5" s="114" t="s">
        <v>11</v>
      </c>
      <c r="D5" s="123" t="s">
        <v>6</v>
      </c>
      <c r="E5" s="124" t="s">
        <v>154</v>
      </c>
      <c r="F5" s="117"/>
      <c r="G5" s="117"/>
    </row>
    <row r="6" spans="1:32" ht="15" customHeight="1" x14ac:dyDescent="0.2">
      <c r="A6" s="125" t="s">
        <v>274</v>
      </c>
      <c r="B6" s="113" t="s">
        <v>275</v>
      </c>
      <c r="C6" s="115" t="s">
        <v>11</v>
      </c>
      <c r="D6" s="123" t="s">
        <v>6</v>
      </c>
      <c r="E6" s="124" t="s">
        <v>154</v>
      </c>
      <c r="F6" s="117"/>
      <c r="G6" s="117"/>
    </row>
    <row r="7" spans="1:32" ht="15" customHeight="1" x14ac:dyDescent="0.2">
      <c r="A7" s="125" t="s">
        <v>274</v>
      </c>
      <c r="B7" s="113" t="s">
        <v>275</v>
      </c>
      <c r="C7" s="115" t="s">
        <v>11</v>
      </c>
      <c r="D7" s="123" t="s">
        <v>6</v>
      </c>
      <c r="E7" s="124" t="s">
        <v>154</v>
      </c>
      <c r="F7" s="117"/>
      <c r="G7" s="117"/>
    </row>
    <row r="8" spans="1:32" ht="15" customHeight="1" x14ac:dyDescent="0.2">
      <c r="A8" s="117"/>
      <c r="B8" s="118"/>
      <c r="C8" s="118"/>
      <c r="D8" s="118"/>
      <c r="E8" s="117"/>
      <c r="F8" s="117"/>
      <c r="G8" s="117"/>
    </row>
    <row r="9" spans="1:32" ht="15" customHeight="1" x14ac:dyDescent="0.2">
      <c r="A9" s="119" t="s">
        <v>271</v>
      </c>
      <c r="B9" s="120"/>
      <c r="C9" s="120"/>
      <c r="D9" s="120"/>
      <c r="E9" s="119"/>
      <c r="F9" s="117"/>
      <c r="G9" s="117"/>
    </row>
    <row r="10" spans="1:32" ht="15" customHeight="1" x14ac:dyDescent="0.2">
      <c r="A10" s="121" t="s">
        <v>272</v>
      </c>
      <c r="B10" s="122"/>
      <c r="C10" s="122"/>
      <c r="D10" s="122"/>
      <c r="E10" s="121"/>
      <c r="F10" s="117"/>
      <c r="G10" s="117"/>
    </row>
    <row r="11" spans="1:32" ht="15" customHeight="1" x14ac:dyDescent="0.2">
      <c r="A11" s="125" t="s">
        <v>274</v>
      </c>
      <c r="B11" s="113" t="s">
        <v>275</v>
      </c>
      <c r="C11" s="116" t="s">
        <v>276</v>
      </c>
      <c r="D11" s="123" t="s">
        <v>6</v>
      </c>
      <c r="E11" s="124" t="s">
        <v>155</v>
      </c>
      <c r="F11" s="117"/>
      <c r="G11" s="117"/>
    </row>
    <row r="12" spans="1:32" ht="15" customHeight="1" x14ac:dyDescent="0.2">
      <c r="A12" s="125" t="s">
        <v>274</v>
      </c>
      <c r="B12" s="113" t="s">
        <v>275</v>
      </c>
      <c r="C12" s="116" t="s">
        <v>276</v>
      </c>
      <c r="D12" s="123" t="s">
        <v>6</v>
      </c>
      <c r="E12" s="124" t="s">
        <v>156</v>
      </c>
      <c r="F12" s="117"/>
      <c r="G12" s="117"/>
    </row>
    <row r="13" spans="1:32" ht="15" customHeight="1" x14ac:dyDescent="0.2">
      <c r="A13" s="125" t="s">
        <v>274</v>
      </c>
      <c r="B13" s="113" t="s">
        <v>275</v>
      </c>
      <c r="C13" s="116" t="s">
        <v>276</v>
      </c>
      <c r="D13" s="123" t="s">
        <v>6</v>
      </c>
      <c r="E13" s="124" t="s">
        <v>247</v>
      </c>
      <c r="F13" s="117"/>
      <c r="G13" s="117"/>
    </row>
    <row r="14" spans="1:32" ht="15" customHeight="1" x14ac:dyDescent="0.2">
      <c r="A14" s="121" t="s">
        <v>272</v>
      </c>
      <c r="B14" s="122"/>
      <c r="C14" s="122"/>
      <c r="D14" s="122"/>
      <c r="E14" s="121"/>
      <c r="F14" s="117"/>
      <c r="G14" s="117"/>
    </row>
    <row r="15" spans="1:32" ht="15" customHeight="1" x14ac:dyDescent="0.2">
      <c r="A15" s="125" t="s">
        <v>274</v>
      </c>
      <c r="B15" s="113" t="s">
        <v>275</v>
      </c>
      <c r="C15" s="116" t="s">
        <v>276</v>
      </c>
      <c r="D15" s="123" t="s">
        <v>6</v>
      </c>
      <c r="E15" s="124" t="s">
        <v>157</v>
      </c>
      <c r="F15" s="117"/>
      <c r="G15" s="117"/>
    </row>
    <row r="16" spans="1:32" ht="15" customHeight="1" x14ac:dyDescent="0.2">
      <c r="A16" s="125" t="s">
        <v>274</v>
      </c>
      <c r="B16" s="113" t="s">
        <v>275</v>
      </c>
      <c r="C16" s="116" t="s">
        <v>276</v>
      </c>
      <c r="D16" s="123" t="s">
        <v>6</v>
      </c>
      <c r="E16" s="124" t="s">
        <v>158</v>
      </c>
      <c r="F16" s="117"/>
      <c r="G16" s="117"/>
    </row>
    <row r="17" spans="1:7" ht="15" customHeight="1" x14ac:dyDescent="0.2">
      <c r="A17" s="117"/>
      <c r="B17" s="118"/>
      <c r="C17" s="118"/>
      <c r="D17" s="118"/>
      <c r="E17" s="117"/>
      <c r="F17" s="117"/>
      <c r="G17" s="117"/>
    </row>
    <row r="18" spans="1:7" ht="15" customHeight="1" x14ac:dyDescent="0.2">
      <c r="B18" s="3"/>
      <c r="C18" s="3"/>
      <c r="D18" s="3"/>
    </row>
    <row r="19" spans="1:7" ht="15" customHeight="1" x14ac:dyDescent="0.2">
      <c r="B19" s="3"/>
      <c r="C19" s="3"/>
      <c r="D19" s="3"/>
    </row>
    <row r="20" spans="1:7" ht="15" customHeight="1" x14ac:dyDescent="0.2">
      <c r="B20" s="3"/>
      <c r="C20" s="3"/>
      <c r="D20" s="3"/>
    </row>
    <row r="21" spans="1:7" ht="15" customHeight="1" x14ac:dyDescent="0.2"/>
    <row r="22" spans="1:7" ht="15" customHeight="1" x14ac:dyDescent="0.2"/>
    <row r="23" spans="1:7" ht="15" customHeight="1" x14ac:dyDescent="0.2"/>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sheetData>
  <sheetProtection selectLockedCells="1"/>
  <mergeCells count="2">
    <mergeCell ref="A1:G1"/>
    <mergeCell ref="A2:G2"/>
  </mergeCells>
  <printOptions horizontalCentered="1"/>
  <pageMargins left="0.25" right="0.25" top="0.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16"/>
  <sheetViews>
    <sheetView showGridLines="0" view="pageBreakPreview" zoomScaleNormal="100" zoomScaleSheetLayoutView="100" workbookViewId="0">
      <selection activeCell="C35" sqref="C35"/>
    </sheetView>
  </sheetViews>
  <sheetFormatPr defaultRowHeight="12.75" x14ac:dyDescent="0.2"/>
  <cols>
    <col min="1" max="1" width="32.5" style="1" customWidth="1"/>
    <col min="2" max="2" width="6.6640625" style="1" customWidth="1"/>
    <col min="3" max="3" width="10.83203125" style="1" customWidth="1"/>
    <col min="4" max="5" width="10" style="1" customWidth="1"/>
    <col min="6" max="6" width="1.6640625" style="1" customWidth="1"/>
    <col min="7" max="7" width="36.6640625" style="1" customWidth="1"/>
    <col min="8" max="27" width="10.83203125" style="1" customWidth="1"/>
    <col min="28" max="16384" width="9.33203125" style="1"/>
  </cols>
  <sheetData>
    <row r="1" spans="1:43" s="2" customFormat="1" ht="30" customHeight="1" x14ac:dyDescent="0.2">
      <c r="A1" s="155" t="str">
        <f>"AR No. "&amp;'Database Export'!A3&amp;" - Analysis"</f>
        <v>AR No. # - Analysis</v>
      </c>
      <c r="B1" s="155"/>
      <c r="C1" s="155"/>
      <c r="D1" s="155"/>
      <c r="E1" s="155"/>
      <c r="F1" s="155"/>
      <c r="G1" s="155"/>
      <c r="H1" s="168" t="str">
        <f>A1</f>
        <v>AR No. # - Analysis</v>
      </c>
      <c r="I1" s="169"/>
      <c r="J1" s="169"/>
      <c r="K1" s="169"/>
      <c r="L1" s="169"/>
      <c r="M1" s="169"/>
      <c r="N1" s="169"/>
      <c r="O1" s="169"/>
      <c r="P1" s="169"/>
      <c r="Q1" s="169"/>
      <c r="R1" s="1"/>
      <c r="S1" s="1"/>
      <c r="T1" s="1"/>
      <c r="U1" s="1"/>
      <c r="V1" s="1"/>
      <c r="W1" s="1"/>
      <c r="X1" s="1"/>
      <c r="Y1" s="1"/>
      <c r="Z1" s="1"/>
      <c r="AA1" s="1"/>
      <c r="AB1" s="1"/>
      <c r="AC1" s="1"/>
      <c r="AD1" s="1"/>
      <c r="AE1" s="1"/>
      <c r="AF1" s="1"/>
      <c r="AG1" s="1"/>
      <c r="AH1" s="1"/>
      <c r="AI1" s="1"/>
      <c r="AJ1" s="1"/>
      <c r="AK1" s="1"/>
      <c r="AL1" s="1"/>
      <c r="AM1" s="1"/>
      <c r="AN1" s="1"/>
      <c r="AO1" s="1"/>
      <c r="AP1" s="1"/>
      <c r="AQ1" s="1"/>
    </row>
    <row r="2" spans="1:43" ht="15" customHeight="1" x14ac:dyDescent="0.2">
      <c r="A2" s="156" t="str">
        <f>Narrative!A2</f>
        <v>Suction Pressure Template style 2015</v>
      </c>
      <c r="B2" s="156"/>
      <c r="C2" s="156"/>
      <c r="D2" s="156"/>
      <c r="E2" s="156"/>
      <c r="F2" s="156"/>
      <c r="G2" s="156"/>
      <c r="H2" s="157" t="str">
        <f>Narrative!A2</f>
        <v>Suction Pressure Template style 2015</v>
      </c>
      <c r="I2" s="157"/>
      <c r="J2" s="157"/>
      <c r="K2" s="157"/>
      <c r="L2" s="157"/>
      <c r="M2" s="157"/>
      <c r="N2" s="157"/>
      <c r="O2" s="157"/>
      <c r="P2" s="157"/>
      <c r="Q2" s="157"/>
    </row>
    <row r="3" spans="1:43" ht="15" customHeight="1" x14ac:dyDescent="0.2">
      <c r="A3" s="4" t="s">
        <v>204</v>
      </c>
      <c r="B3" s="4"/>
      <c r="C3" s="4"/>
      <c r="D3" s="4"/>
      <c r="E3" s="4"/>
      <c r="F3"/>
      <c r="G3" s="54" t="s">
        <v>153</v>
      </c>
      <c r="H3" s="127" t="s">
        <v>219</v>
      </c>
      <c r="I3" s="127"/>
      <c r="J3" s="127"/>
      <c r="K3" s="127"/>
      <c r="L3" s="127"/>
      <c r="M3" s="127"/>
      <c r="N3" s="127"/>
      <c r="O3" s="127"/>
      <c r="P3" s="127"/>
      <c r="Q3" s="127"/>
    </row>
    <row r="4" spans="1:43" ht="15" customHeight="1" x14ac:dyDescent="0.2">
      <c r="A4" s="7" t="s">
        <v>205</v>
      </c>
      <c r="B4" s="7"/>
      <c r="C4" s="7"/>
      <c r="D4" s="7"/>
      <c r="E4" s="7"/>
      <c r="F4"/>
      <c r="G4" s="121" t="s">
        <v>280</v>
      </c>
      <c r="H4" s="174" t="s">
        <v>150</v>
      </c>
      <c r="I4" s="174"/>
      <c r="J4" s="172" t="s">
        <v>177</v>
      </c>
      <c r="K4" s="172" t="s">
        <v>178</v>
      </c>
      <c r="L4" s="170" t="s">
        <v>200</v>
      </c>
      <c r="M4" s="172" t="s">
        <v>183</v>
      </c>
      <c r="N4" s="172" t="s">
        <v>201</v>
      </c>
      <c r="O4" s="172" t="s">
        <v>184</v>
      </c>
      <c r="P4" s="170" t="s">
        <v>208</v>
      </c>
      <c r="Q4" s="170" t="s">
        <v>209</v>
      </c>
    </row>
    <row r="5" spans="1:43" ht="15" customHeight="1" x14ac:dyDescent="0.25">
      <c r="A5" s="91" t="s">
        <v>161</v>
      </c>
      <c r="B5"/>
      <c r="C5" s="166" t="s">
        <v>162</v>
      </c>
      <c r="D5" s="167"/>
      <c r="E5"/>
      <c r="F5"/>
      <c r="G5" s="42" t="s">
        <v>249</v>
      </c>
      <c r="H5" s="175"/>
      <c r="I5" s="175"/>
      <c r="J5" s="173"/>
      <c r="K5" s="173"/>
      <c r="L5" s="171"/>
      <c r="M5" s="173"/>
      <c r="N5" s="173"/>
      <c r="O5" s="173"/>
      <c r="P5" s="171"/>
      <c r="Q5" s="171"/>
    </row>
    <row r="6" spans="1:43" ht="15" customHeight="1" x14ac:dyDescent="0.2">
      <c r="A6" s="102" t="s">
        <v>260</v>
      </c>
      <c r="B6" s="51" t="s">
        <v>246</v>
      </c>
      <c r="C6" s="104">
        <v>35</v>
      </c>
      <c r="D6" s="49" t="s">
        <v>164</v>
      </c>
      <c r="E6" s="103"/>
      <c r="F6"/>
      <c r="G6" s="37"/>
      <c r="H6" s="175"/>
      <c r="I6" s="175"/>
      <c r="J6" s="52" t="s">
        <v>218</v>
      </c>
      <c r="K6" s="52" t="s">
        <v>223</v>
      </c>
      <c r="L6" s="52" t="s">
        <v>224</v>
      </c>
      <c r="M6" s="52" t="s">
        <v>238</v>
      </c>
      <c r="N6" s="52" t="s">
        <v>292</v>
      </c>
      <c r="O6" s="52" t="s">
        <v>293</v>
      </c>
      <c r="P6" s="52" t="s">
        <v>294</v>
      </c>
      <c r="Q6" s="52" t="s">
        <v>295</v>
      </c>
    </row>
    <row r="7" spans="1:43" ht="15" customHeight="1" x14ac:dyDescent="0.2">
      <c r="A7" s="121" t="s">
        <v>278</v>
      </c>
      <c r="B7" s="121"/>
      <c r="C7" s="121"/>
      <c r="D7" s="121"/>
      <c r="E7" s="121"/>
      <c r="F7"/>
      <c r="G7" s="42" t="s">
        <v>248</v>
      </c>
      <c r="H7" s="164"/>
      <c r="I7" s="164"/>
      <c r="J7" s="69" t="s">
        <v>179</v>
      </c>
      <c r="K7" s="69" t="s">
        <v>255</v>
      </c>
      <c r="L7" s="69" t="s">
        <v>256</v>
      </c>
      <c r="M7" s="69" t="s">
        <v>180</v>
      </c>
      <c r="N7" s="69" t="s">
        <v>203</v>
      </c>
      <c r="O7" s="69" t="s">
        <v>181</v>
      </c>
      <c r="P7" s="69" t="s">
        <v>203</v>
      </c>
      <c r="Q7" s="69" t="s">
        <v>257</v>
      </c>
    </row>
    <row r="8" spans="1:43" ht="15" customHeight="1" x14ac:dyDescent="0.2">
      <c r="A8" s="91" t="s">
        <v>263</v>
      </c>
      <c r="B8" s="48" t="s">
        <v>231</v>
      </c>
      <c r="C8" s="104">
        <v>24</v>
      </c>
      <c r="D8" s="49" t="s">
        <v>163</v>
      </c>
      <c r="E8" s="8" t="s">
        <v>155</v>
      </c>
      <c r="F8"/>
      <c r="G8" s="37"/>
      <c r="H8" s="162" t="s">
        <v>240</v>
      </c>
      <c r="I8" s="163"/>
      <c r="J8" s="78">
        <v>100</v>
      </c>
      <c r="K8" s="71">
        <v>8760</v>
      </c>
      <c r="L8" s="78">
        <v>12</v>
      </c>
      <c r="M8" s="72">
        <v>70</v>
      </c>
      <c r="N8" s="73">
        <f>IF(OR(M8="",L8=""),"-",M8*L8)</f>
        <v>840</v>
      </c>
      <c r="O8" s="82">
        <f>IF(OR(M8="",K8=""),"-",M8*K8)</f>
        <v>613200</v>
      </c>
      <c r="P8" s="73">
        <f ca="1">IF(N8="-","-",N8*$C$22*$C$21)</f>
        <v>171.92434108527124</v>
      </c>
      <c r="Q8" s="82">
        <f ca="1">IF(O8="-","-",O8*$C$22*$C$21)</f>
        <v>125504.76899224801</v>
      </c>
      <c r="R8" s="68"/>
    </row>
    <row r="9" spans="1:43" ht="15" customHeight="1" x14ac:dyDescent="0.25">
      <c r="A9" s="91" t="s">
        <v>264</v>
      </c>
      <c r="B9" s="48" t="s">
        <v>229</v>
      </c>
      <c r="C9" s="61">
        <f ca="1">VLOOKUP($C$5,'P-T Table'!$J$5:$M$11,2,FALSE)</f>
        <v>10.222222222222221</v>
      </c>
      <c r="D9" s="49" t="s">
        <v>164</v>
      </c>
      <c r="E9" s="8" t="s">
        <v>157</v>
      </c>
      <c r="F9"/>
      <c r="G9" s="42" t="s">
        <v>282</v>
      </c>
      <c r="H9" s="162" t="s">
        <v>241</v>
      </c>
      <c r="I9" s="163"/>
      <c r="J9" s="79">
        <v>100</v>
      </c>
      <c r="K9" s="74">
        <v>8760</v>
      </c>
      <c r="L9" s="79">
        <v>12</v>
      </c>
      <c r="M9" s="75">
        <v>70</v>
      </c>
      <c r="N9" s="76">
        <f t="shared" ref="N9:N12" si="0">IF(OR(M9="",L9=""),"-",M9*L9)</f>
        <v>840</v>
      </c>
      <c r="O9" s="83">
        <f t="shared" ref="O9:O12" si="1">IF(OR(M9="",K9=""),"-",M9*K9)</f>
        <v>613200</v>
      </c>
      <c r="P9" s="76">
        <f t="shared" ref="P9:P12" ca="1" si="2">IF(N9="-","-",N9*$C$22*$C$21)</f>
        <v>171.92434108527124</v>
      </c>
      <c r="Q9" s="83">
        <f t="shared" ref="Q9:Q12" ca="1" si="3">IF(O9="-","-",O9*$C$22*$C$21)</f>
        <v>125504.76899224801</v>
      </c>
      <c r="R9" s="68"/>
      <c r="S9" s="57"/>
      <c r="T9" s="57"/>
      <c r="U9" s="57"/>
    </row>
    <row r="10" spans="1:43" ht="15" customHeight="1" x14ac:dyDescent="0.2">
      <c r="A10" s="102" t="s">
        <v>243</v>
      </c>
      <c r="B10" s="51" t="s">
        <v>244</v>
      </c>
      <c r="C10" s="61">
        <f ca="1">C6-C9</f>
        <v>24.777777777777779</v>
      </c>
      <c r="D10" s="49" t="s">
        <v>164</v>
      </c>
      <c r="E10" s="8" t="s">
        <v>156</v>
      </c>
      <c r="F10"/>
      <c r="G10" s="46"/>
      <c r="H10" s="162"/>
      <c r="I10" s="163"/>
      <c r="J10" s="79"/>
      <c r="K10" s="74"/>
      <c r="L10" s="79"/>
      <c r="M10" s="75"/>
      <c r="N10" s="73" t="str">
        <f t="shared" si="0"/>
        <v>-</v>
      </c>
      <c r="O10" s="82" t="str">
        <f t="shared" si="1"/>
        <v>-</v>
      </c>
      <c r="P10" s="73" t="str">
        <f t="shared" si="2"/>
        <v>-</v>
      </c>
      <c r="Q10" s="82" t="str">
        <f t="shared" si="3"/>
        <v>-</v>
      </c>
      <c r="R10" s="68"/>
      <c r="S10" s="57"/>
      <c r="T10" s="57"/>
      <c r="U10" s="57"/>
    </row>
    <row r="11" spans="1:43" ht="15" customHeight="1" x14ac:dyDescent="0.25">
      <c r="A11" s="121" t="s">
        <v>279</v>
      </c>
      <c r="B11" s="121"/>
      <c r="C11" s="121"/>
      <c r="D11" s="121"/>
      <c r="E11" s="121"/>
      <c r="F11"/>
      <c r="G11" s="42" t="s">
        <v>283</v>
      </c>
      <c r="H11" s="162"/>
      <c r="I11" s="163"/>
      <c r="J11" s="79"/>
      <c r="K11" s="74"/>
      <c r="L11" s="79"/>
      <c r="M11" s="75"/>
      <c r="N11" s="76" t="str">
        <f t="shared" si="0"/>
        <v>-</v>
      </c>
      <c r="O11" s="83" t="str">
        <f t="shared" si="1"/>
        <v>-</v>
      </c>
      <c r="P11" s="76" t="str">
        <f t="shared" si="2"/>
        <v>-</v>
      </c>
      <c r="Q11" s="83" t="str">
        <f t="shared" si="3"/>
        <v>-</v>
      </c>
      <c r="R11" s="68"/>
      <c r="S11" s="57"/>
      <c r="T11" s="57"/>
      <c r="U11" s="57"/>
    </row>
    <row r="12" spans="1:43" ht="15" customHeight="1" x14ac:dyDescent="0.2">
      <c r="A12" s="91" t="s">
        <v>165</v>
      </c>
      <c r="B12" s="48" t="s">
        <v>228</v>
      </c>
      <c r="C12" s="104">
        <v>34</v>
      </c>
      <c r="D12" s="49" t="s">
        <v>163</v>
      </c>
      <c r="E12" s="8" t="s">
        <v>155</v>
      </c>
      <c r="F12"/>
      <c r="G12" s="46"/>
      <c r="H12" s="162"/>
      <c r="I12" s="163"/>
      <c r="J12" s="79"/>
      <c r="K12" s="74"/>
      <c r="L12" s="79"/>
      <c r="M12" s="75"/>
      <c r="N12" s="73" t="str">
        <f t="shared" si="0"/>
        <v>-</v>
      </c>
      <c r="O12" s="82" t="str">
        <f t="shared" si="1"/>
        <v>-</v>
      </c>
      <c r="P12" s="73" t="str">
        <f t="shared" si="2"/>
        <v>-</v>
      </c>
      <c r="Q12" s="82" t="str">
        <f t="shared" si="3"/>
        <v>-</v>
      </c>
      <c r="R12" s="68"/>
      <c r="S12" s="57"/>
      <c r="T12" s="57"/>
      <c r="U12" s="57"/>
    </row>
    <row r="13" spans="1:43" ht="15" customHeight="1" x14ac:dyDescent="0.25">
      <c r="A13" s="91" t="s">
        <v>166</v>
      </c>
      <c r="B13" s="48" t="s">
        <v>230</v>
      </c>
      <c r="C13" s="61">
        <f ca="1">VLOOKUP($C$5,'P-T Table'!$J$5:$M$11,3,FALSE)</f>
        <v>20.455813953488367</v>
      </c>
      <c r="D13" s="49" t="s">
        <v>164</v>
      </c>
      <c r="E13" s="8" t="s">
        <v>157</v>
      </c>
      <c r="F13"/>
      <c r="G13" s="42" t="s">
        <v>284</v>
      </c>
      <c r="H13" s="160" t="s">
        <v>152</v>
      </c>
      <c r="I13" s="160"/>
      <c r="J13" s="80">
        <f>SUM(J8:J12)</f>
        <v>200</v>
      </c>
      <c r="K13" s="77"/>
      <c r="L13" s="81"/>
      <c r="M13" s="70">
        <f>SUM(M8:M12)</f>
        <v>140</v>
      </c>
      <c r="N13" s="70">
        <f>SUM(N8:N12)</f>
        <v>1680</v>
      </c>
      <c r="O13" s="84">
        <f>SUM(O8:O12)</f>
        <v>1226400</v>
      </c>
      <c r="P13" s="70">
        <f t="shared" ref="P13:Q13" ca="1" si="4">SUM(P8:P12)</f>
        <v>343.84868217054247</v>
      </c>
      <c r="Q13" s="84">
        <f t="shared" ca="1" si="4"/>
        <v>251009.53798449601</v>
      </c>
      <c r="R13" s="57"/>
      <c r="S13" s="57"/>
      <c r="U13" s="57"/>
    </row>
    <row r="14" spans="1:43" ht="15" customHeight="1" x14ac:dyDescent="0.2">
      <c r="A14" s="102" t="s">
        <v>242</v>
      </c>
      <c r="B14" s="51" t="s">
        <v>245</v>
      </c>
      <c r="C14" s="61">
        <f ca="1">C6-C13</f>
        <v>14.544186046511633</v>
      </c>
      <c r="D14" s="49" t="s">
        <v>164</v>
      </c>
      <c r="E14" s="8" t="s">
        <v>156</v>
      </c>
      <c r="F14"/>
      <c r="G14" s="42"/>
      <c r="H14" s="62"/>
      <c r="I14" s="63"/>
      <c r="J14" s="63"/>
      <c r="K14" s="63"/>
      <c r="L14" s="63"/>
      <c r="M14" s="63"/>
      <c r="N14" s="63"/>
      <c r="O14" s="63"/>
      <c r="P14" s="63"/>
      <c r="Q14" s="63"/>
    </row>
    <row r="15" spans="1:43" ht="15" customHeight="1" x14ac:dyDescent="0.2">
      <c r="A15" s="7" t="s">
        <v>167</v>
      </c>
      <c r="B15" s="7"/>
      <c r="C15" s="7"/>
      <c r="D15" s="7"/>
      <c r="E15" s="7"/>
      <c r="F15"/>
      <c r="G15" s="121" t="s">
        <v>281</v>
      </c>
      <c r="H15" s="54" t="s">
        <v>175</v>
      </c>
      <c r="I15" s="54"/>
      <c r="J15" s="54"/>
      <c r="K15" s="54"/>
      <c r="L15" s="54"/>
      <c r="M15" s="54"/>
      <c r="N15" s="54"/>
      <c r="O15" s="54"/>
      <c r="P15" s="54"/>
      <c r="Q15" s="54"/>
    </row>
    <row r="16" spans="1:43" ht="15" customHeight="1" x14ac:dyDescent="0.25">
      <c r="A16" s="91" t="s">
        <v>258</v>
      </c>
      <c r="B16" s="48" t="s">
        <v>212</v>
      </c>
      <c r="C16" s="64">
        <v>0.05</v>
      </c>
      <c r="D16" s="49" t="s">
        <v>168</v>
      </c>
      <c r="E16" s="8" t="s">
        <v>154</v>
      </c>
      <c r="F16"/>
      <c r="G16" s="42" t="s">
        <v>288</v>
      </c>
      <c r="H16" s="87" t="s">
        <v>237</v>
      </c>
      <c r="I16" s="45"/>
      <c r="J16" s="45"/>
      <c r="K16" s="45"/>
      <c r="L16" s="45"/>
      <c r="M16" s="45"/>
      <c r="N16" s="45"/>
      <c r="O16" s="45"/>
      <c r="P16" s="45"/>
      <c r="Q16" s="45"/>
      <c r="R16" s="67"/>
    </row>
    <row r="17" spans="1:22" ht="15" customHeight="1" x14ac:dyDescent="0.2">
      <c r="A17" s="91" t="s">
        <v>160</v>
      </c>
      <c r="B17" s="48" t="s">
        <v>213</v>
      </c>
      <c r="C17" s="65">
        <v>5</v>
      </c>
      <c r="D17" s="49" t="s">
        <v>202</v>
      </c>
      <c r="E17" s="8" t="s">
        <v>154</v>
      </c>
      <c r="F17"/>
      <c r="G17" s="46"/>
      <c r="H17" s="45"/>
      <c r="I17" s="45"/>
      <c r="J17" s="45"/>
      <c r="K17" s="45"/>
      <c r="L17" s="45"/>
      <c r="M17" s="45"/>
      <c r="N17" s="45"/>
      <c r="O17" s="45"/>
      <c r="P17" s="45"/>
      <c r="Q17" s="45"/>
    </row>
    <row r="18" spans="1:22" ht="15" customHeight="1" x14ac:dyDescent="0.25">
      <c r="A18"/>
      <c r="B18"/>
      <c r="C18"/>
      <c r="D18"/>
      <c r="E18"/>
      <c r="F18"/>
      <c r="G18" s="42" t="s">
        <v>289</v>
      </c>
      <c r="H18" s="45"/>
      <c r="I18" s="45"/>
      <c r="J18" s="45"/>
      <c r="K18" s="45"/>
      <c r="L18" s="45"/>
      <c r="M18" s="45"/>
      <c r="N18" s="45"/>
      <c r="O18" s="45"/>
      <c r="P18" s="45"/>
      <c r="Q18" s="45"/>
    </row>
    <row r="19" spans="1:22" ht="15" customHeight="1" x14ac:dyDescent="0.2">
      <c r="A19" s="4" t="s">
        <v>232</v>
      </c>
      <c r="B19" s="4"/>
      <c r="C19" s="4"/>
      <c r="D19" s="4"/>
      <c r="E19" s="4"/>
      <c r="F19"/>
      <c r="G19" s="46"/>
      <c r="H19" s="45"/>
      <c r="I19" s="45"/>
      <c r="J19" s="45"/>
      <c r="K19" s="45"/>
      <c r="L19" s="45"/>
      <c r="M19" s="45"/>
      <c r="N19" s="45"/>
      <c r="O19" s="45"/>
      <c r="P19" s="45"/>
      <c r="Q19" s="45"/>
    </row>
    <row r="20" spans="1:22" ht="15" customHeight="1" x14ac:dyDescent="0.25">
      <c r="A20" s="95" t="s">
        <v>211</v>
      </c>
      <c r="B20" s="95"/>
      <c r="C20" s="95"/>
      <c r="D20" s="95"/>
      <c r="E20" s="95"/>
      <c r="F20"/>
      <c r="G20" s="42" t="s">
        <v>290</v>
      </c>
      <c r="H20" s="45"/>
      <c r="I20" s="45"/>
      <c r="J20" s="45"/>
      <c r="K20" s="45"/>
      <c r="L20" s="45"/>
      <c r="M20" s="45"/>
      <c r="N20" s="45"/>
      <c r="O20" s="45"/>
      <c r="P20" s="45"/>
      <c r="Q20" s="45"/>
    </row>
    <row r="21" spans="1:22" ht="15" customHeight="1" x14ac:dyDescent="0.2">
      <c r="A21" s="91" t="s">
        <v>217</v>
      </c>
      <c r="B21" s="48" t="s">
        <v>234</v>
      </c>
      <c r="C21" s="105">
        <v>0.02</v>
      </c>
      <c r="D21" s="49" t="s">
        <v>169</v>
      </c>
      <c r="E21" s="8" t="s">
        <v>158</v>
      </c>
      <c r="F21"/>
      <c r="G21" s="46"/>
      <c r="H21" s="45"/>
      <c r="I21" s="45"/>
      <c r="J21" s="45"/>
      <c r="K21" s="45"/>
      <c r="L21" s="45"/>
      <c r="M21" s="45"/>
      <c r="N21" s="45"/>
      <c r="O21" s="45"/>
      <c r="P21" s="45"/>
      <c r="Q21" s="45"/>
    </row>
    <row r="22" spans="1:22" ht="15" customHeight="1" x14ac:dyDescent="0.25">
      <c r="A22" s="91" t="s">
        <v>170</v>
      </c>
      <c r="B22" s="48" t="s">
        <v>233</v>
      </c>
      <c r="C22" s="61">
        <f ca="1">C13-C9</f>
        <v>10.233591731266145</v>
      </c>
      <c r="D22" s="49" t="s">
        <v>164</v>
      </c>
      <c r="E22" s="8" t="s">
        <v>247</v>
      </c>
      <c r="G22" s="42" t="s">
        <v>291</v>
      </c>
      <c r="H22" s="45"/>
      <c r="I22" s="45"/>
      <c r="J22" s="45"/>
      <c r="K22" s="45"/>
      <c r="L22" s="45"/>
      <c r="M22" s="45"/>
      <c r="N22" s="45"/>
      <c r="O22" s="45"/>
      <c r="P22" s="45"/>
      <c r="Q22" s="45"/>
      <c r="S22" s="57"/>
      <c r="T22" s="57"/>
      <c r="U22" s="57"/>
    </row>
    <row r="23" spans="1:22" ht="15" customHeight="1" x14ac:dyDescent="0.2">
      <c r="A23" s="7" t="s">
        <v>209</v>
      </c>
      <c r="B23" s="7"/>
      <c r="C23" s="7"/>
      <c r="D23" s="7"/>
      <c r="E23" s="7"/>
      <c r="G23" s="46"/>
      <c r="H23" s="45"/>
      <c r="I23" s="45"/>
      <c r="J23" s="45"/>
      <c r="K23" s="45"/>
      <c r="L23" s="45"/>
      <c r="M23" s="45"/>
      <c r="N23" s="45"/>
      <c r="O23" s="45"/>
      <c r="P23" s="45"/>
      <c r="Q23" s="45"/>
      <c r="S23" s="57"/>
      <c r="T23" s="57"/>
      <c r="U23" s="57"/>
      <c r="V23" s="90"/>
    </row>
    <row r="24" spans="1:22" ht="15" customHeight="1" x14ac:dyDescent="0.2">
      <c r="A24" s="91" t="s">
        <v>184</v>
      </c>
      <c r="B24" s="48" t="s">
        <v>159</v>
      </c>
      <c r="C24" s="47">
        <f>O13</f>
        <v>1226400</v>
      </c>
      <c r="D24" s="49" t="s">
        <v>252</v>
      </c>
      <c r="E24" s="8" t="s">
        <v>216</v>
      </c>
      <c r="H24" s="45"/>
      <c r="I24" s="45"/>
      <c r="J24" s="45"/>
      <c r="K24" s="45"/>
      <c r="L24" s="45"/>
      <c r="M24" s="45"/>
      <c r="N24" s="45"/>
      <c r="O24" s="45"/>
      <c r="P24" s="45"/>
      <c r="Q24" s="45"/>
      <c r="S24" s="57"/>
      <c r="T24" s="57"/>
      <c r="U24" s="57"/>
    </row>
    <row r="25" spans="1:22" ht="15" customHeight="1" x14ac:dyDescent="0.2">
      <c r="A25" s="91" t="s">
        <v>209</v>
      </c>
      <c r="B25" s="51" t="s">
        <v>210</v>
      </c>
      <c r="C25" s="86">
        <f ca="1">Q13</f>
        <v>251009.53798449601</v>
      </c>
      <c r="D25" s="49" t="s">
        <v>252</v>
      </c>
      <c r="E25" s="8" t="s">
        <v>216</v>
      </c>
      <c r="G25" s="4" t="s">
        <v>176</v>
      </c>
      <c r="H25" s="45"/>
      <c r="I25" s="45"/>
      <c r="J25" s="45"/>
      <c r="K25" s="45"/>
      <c r="L25" s="45"/>
      <c r="M25" s="45"/>
      <c r="N25" s="45"/>
      <c r="O25" s="45"/>
      <c r="P25" s="45"/>
      <c r="Q25" s="45"/>
      <c r="S25" s="57"/>
      <c r="T25" s="57"/>
      <c r="U25" s="57"/>
    </row>
    <row r="26" spans="1:22" ht="15" customHeight="1" x14ac:dyDescent="0.2">
      <c r="A26" s="91" t="s">
        <v>172</v>
      </c>
      <c r="B26" s="51" t="s">
        <v>235</v>
      </c>
      <c r="C26" s="66">
        <f ca="1">C25*C16</f>
        <v>12550.476899224801</v>
      </c>
      <c r="D26" s="49" t="s">
        <v>253</v>
      </c>
      <c r="E26" s="8" t="s">
        <v>285</v>
      </c>
      <c r="G26" s="158" t="s">
        <v>227</v>
      </c>
      <c r="H26" s="45"/>
      <c r="I26" s="45"/>
      <c r="J26" s="45"/>
      <c r="K26" s="45"/>
      <c r="L26" s="45"/>
      <c r="M26" s="45"/>
      <c r="N26" s="45"/>
      <c r="O26" s="45"/>
      <c r="P26" s="45"/>
      <c r="Q26" s="45"/>
      <c r="S26" s="57"/>
      <c r="T26" s="57"/>
      <c r="U26" s="57"/>
    </row>
    <row r="27" spans="1:22" ht="15" customHeight="1" x14ac:dyDescent="0.2">
      <c r="A27" s="7" t="s">
        <v>208</v>
      </c>
      <c r="B27" s="7"/>
      <c r="C27" s="7"/>
      <c r="D27" s="7"/>
      <c r="E27" s="7"/>
      <c r="G27" s="165"/>
      <c r="H27" s="45"/>
      <c r="I27" s="45"/>
      <c r="J27" s="45"/>
      <c r="K27" s="45"/>
      <c r="L27" s="45"/>
      <c r="M27" s="45"/>
      <c r="N27" s="45"/>
      <c r="O27" s="45"/>
      <c r="P27" s="45"/>
      <c r="Q27" s="45"/>
      <c r="S27" s="57"/>
      <c r="T27" s="57"/>
      <c r="U27" s="57"/>
    </row>
    <row r="28" spans="1:22" ht="15" customHeight="1" x14ac:dyDescent="0.2">
      <c r="A28" s="91" t="s">
        <v>201</v>
      </c>
      <c r="B28" s="48" t="s">
        <v>214</v>
      </c>
      <c r="C28" s="61">
        <f>N13</f>
        <v>1680</v>
      </c>
      <c r="D28" s="49" t="s">
        <v>206</v>
      </c>
      <c r="E28" s="8" t="s">
        <v>216</v>
      </c>
      <c r="G28" s="161" t="s">
        <v>239</v>
      </c>
      <c r="H28" s="45"/>
      <c r="I28" s="45"/>
      <c r="J28" s="45"/>
      <c r="K28" s="45"/>
      <c r="L28" s="45"/>
      <c r="M28" s="45"/>
      <c r="N28" s="45"/>
      <c r="O28" s="45"/>
      <c r="P28" s="45"/>
      <c r="Q28" s="45"/>
      <c r="S28" s="57"/>
      <c r="T28" s="57"/>
      <c r="U28" s="57"/>
    </row>
    <row r="29" spans="1:22" ht="15" customHeight="1" x14ac:dyDescent="0.2">
      <c r="A29" s="91" t="s">
        <v>208</v>
      </c>
      <c r="B29" s="51" t="s">
        <v>199</v>
      </c>
      <c r="C29" s="61">
        <f ca="1">P13</f>
        <v>343.84868217054247</v>
      </c>
      <c r="D29" s="49" t="s">
        <v>206</v>
      </c>
      <c r="E29" s="8" t="s">
        <v>216</v>
      </c>
      <c r="G29" s="161"/>
      <c r="H29" s="45"/>
      <c r="I29" s="45"/>
      <c r="J29" s="45"/>
      <c r="K29" s="45"/>
      <c r="L29" s="45"/>
      <c r="M29" s="45"/>
      <c r="N29" s="45"/>
      <c r="O29" s="45"/>
      <c r="P29" s="45"/>
      <c r="Q29" s="45"/>
      <c r="S29" s="57"/>
      <c r="T29" s="57"/>
      <c r="U29" s="57"/>
    </row>
    <row r="30" spans="1:22" ht="15" customHeight="1" x14ac:dyDescent="0.2">
      <c r="A30" s="91" t="s">
        <v>171</v>
      </c>
      <c r="B30" s="51" t="s">
        <v>236</v>
      </c>
      <c r="C30" s="66">
        <f ca="1">C29*C17</f>
        <v>1719.2434108527123</v>
      </c>
      <c r="D30" s="49" t="s">
        <v>253</v>
      </c>
      <c r="E30" s="8" t="s">
        <v>286</v>
      </c>
      <c r="G30" s="161"/>
      <c r="H30" s="45"/>
      <c r="I30" s="45"/>
      <c r="J30" s="45"/>
      <c r="K30" s="45"/>
      <c r="L30" s="45"/>
      <c r="M30" s="45"/>
      <c r="N30" s="45"/>
      <c r="O30" s="45"/>
      <c r="P30" s="45"/>
      <c r="Q30" s="45"/>
      <c r="S30" s="57"/>
      <c r="T30" s="57"/>
    </row>
    <row r="31" spans="1:22" ht="15" customHeight="1" x14ac:dyDescent="0.2">
      <c r="A31" s="55"/>
      <c r="B31" s="51"/>
      <c r="C31" s="61"/>
      <c r="D31" s="49"/>
      <c r="E31" s="8"/>
      <c r="G31" s="161" t="s">
        <v>277</v>
      </c>
      <c r="H31" s="45"/>
      <c r="I31" s="45"/>
      <c r="J31" s="45"/>
      <c r="K31" s="45"/>
      <c r="L31" s="45"/>
      <c r="M31" s="45"/>
      <c r="N31" s="45"/>
      <c r="O31" s="45"/>
      <c r="P31" s="45"/>
      <c r="Q31" s="45"/>
      <c r="S31" s="57"/>
      <c r="T31" s="57"/>
      <c r="U31" s="57"/>
    </row>
    <row r="32" spans="1:22" ht="15" customHeight="1" x14ac:dyDescent="0.2">
      <c r="A32" s="4" t="s">
        <v>174</v>
      </c>
      <c r="B32" s="4"/>
      <c r="C32" s="4"/>
      <c r="D32" s="4"/>
      <c r="E32" s="4"/>
      <c r="G32" s="161"/>
      <c r="H32" s="45"/>
      <c r="I32" s="45"/>
      <c r="J32" s="45"/>
      <c r="K32" s="45"/>
      <c r="L32" s="45"/>
      <c r="M32" s="45"/>
      <c r="N32" s="45"/>
      <c r="O32" s="45"/>
      <c r="P32" s="45"/>
      <c r="Q32" s="45"/>
      <c r="S32" s="57"/>
      <c r="T32" s="57"/>
      <c r="U32" s="57"/>
    </row>
    <row r="33" spans="1:19" ht="15" customHeight="1" x14ac:dyDescent="0.2">
      <c r="A33" s="91" t="s">
        <v>7</v>
      </c>
      <c r="B33" s="48" t="s">
        <v>226</v>
      </c>
      <c r="C33" s="66">
        <f ca="1">C26+C30</f>
        <v>14269.720310077513</v>
      </c>
      <c r="D33" s="49" t="s">
        <v>253</v>
      </c>
      <c r="E33" s="8" t="s">
        <v>287</v>
      </c>
      <c r="G33" s="161"/>
      <c r="H33" s="45"/>
      <c r="I33" s="45"/>
      <c r="J33" s="45"/>
      <c r="K33" s="45"/>
      <c r="L33" s="45"/>
      <c r="M33" s="45"/>
      <c r="N33" s="45"/>
      <c r="O33" s="45"/>
      <c r="P33" s="45"/>
      <c r="Q33" s="45"/>
      <c r="S33" s="85"/>
    </row>
    <row r="34" spans="1:19" ht="15" customHeight="1" x14ac:dyDescent="0.2">
      <c r="A34" s="91" t="s">
        <v>34</v>
      </c>
      <c r="B34" s="48" t="s">
        <v>221</v>
      </c>
      <c r="C34" s="66">
        <v>0</v>
      </c>
      <c r="D34" s="49"/>
      <c r="E34" s="124" t="s">
        <v>220</v>
      </c>
      <c r="G34" s="161"/>
      <c r="H34" s="45"/>
      <c r="I34" s="45"/>
      <c r="J34" s="45"/>
      <c r="K34" s="45"/>
      <c r="L34" s="45"/>
      <c r="M34" s="45"/>
      <c r="N34" s="45"/>
      <c r="O34" s="45"/>
      <c r="P34" s="45"/>
      <c r="Q34" s="45"/>
      <c r="S34" s="85"/>
    </row>
    <row r="35" spans="1:19" ht="15" customHeight="1" x14ac:dyDescent="0.2">
      <c r="A35" s="91" t="s">
        <v>37</v>
      </c>
      <c r="B35" s="88" t="s">
        <v>222</v>
      </c>
      <c r="C35" s="61">
        <f ca="1">C34/C33</f>
        <v>0</v>
      </c>
      <c r="D35" s="49" t="s">
        <v>254</v>
      </c>
      <c r="S35" s="85"/>
    </row>
    <row r="36" spans="1:19" ht="15" customHeight="1" x14ac:dyDescent="0.2">
      <c r="S36" s="85"/>
    </row>
    <row r="37" spans="1:19" ht="15" customHeight="1" x14ac:dyDescent="0.2">
      <c r="A37" s="4" t="s">
        <v>175</v>
      </c>
      <c r="B37" s="4"/>
      <c r="C37" s="4"/>
      <c r="D37" s="4"/>
      <c r="E37" s="4"/>
      <c r="S37" s="85"/>
    </row>
    <row r="38" spans="1:19" ht="15" customHeight="1" x14ac:dyDescent="0.2">
      <c r="A38" s="158" t="s">
        <v>296</v>
      </c>
      <c r="B38" s="158"/>
      <c r="C38" s="158"/>
      <c r="D38" s="158"/>
      <c r="E38" s="158"/>
    </row>
    <row r="39" spans="1:19" ht="15" customHeight="1" x14ac:dyDescent="0.2">
      <c r="A39" s="159" t="s">
        <v>207</v>
      </c>
      <c r="B39" s="159"/>
      <c r="C39" s="159"/>
      <c r="D39" s="159"/>
      <c r="E39" s="159"/>
    </row>
    <row r="40" spans="1:19" ht="15" customHeight="1" x14ac:dyDescent="0.2">
      <c r="A40" s="159" t="s">
        <v>215</v>
      </c>
      <c r="B40" s="159"/>
      <c r="C40" s="159"/>
      <c r="D40" s="159"/>
      <c r="E40" s="159"/>
    </row>
    <row r="41" spans="1:19" ht="15" customHeight="1" x14ac:dyDescent="0.2">
      <c r="A41" s="159"/>
      <c r="B41" s="159"/>
      <c r="C41" s="159"/>
      <c r="D41" s="159"/>
      <c r="E41" s="159"/>
    </row>
    <row r="42" spans="1:19" ht="15" customHeight="1" x14ac:dyDescent="0.2"/>
    <row r="43" spans="1:19" ht="15" customHeight="1" x14ac:dyDescent="0.2"/>
    <row r="44" spans="1:19" ht="15" customHeight="1" x14ac:dyDescent="0.2"/>
    <row r="45" spans="1:19" ht="15" customHeight="1" x14ac:dyDescent="0.2"/>
    <row r="46" spans="1:19" ht="15" customHeight="1" x14ac:dyDescent="0.2"/>
    <row r="47" spans="1:19" ht="15" customHeight="1" x14ac:dyDescent="0.2"/>
    <row r="48" spans="1:19"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sheetData>
  <sheetProtection selectLockedCells="1"/>
  <mergeCells count="28">
    <mergeCell ref="A40:E41"/>
    <mergeCell ref="G26:G27"/>
    <mergeCell ref="A1:G1"/>
    <mergeCell ref="C5:D5"/>
    <mergeCell ref="H1:Q1"/>
    <mergeCell ref="H3:Q3"/>
    <mergeCell ref="L4:L5"/>
    <mergeCell ref="M4:M5"/>
    <mergeCell ref="N4:N5"/>
    <mergeCell ref="O4:O5"/>
    <mergeCell ref="K4:K5"/>
    <mergeCell ref="J4:J5"/>
    <mergeCell ref="Q4:Q5"/>
    <mergeCell ref="P4:P5"/>
    <mergeCell ref="H4:I6"/>
    <mergeCell ref="H12:I12"/>
    <mergeCell ref="A2:G2"/>
    <mergeCell ref="H2:Q2"/>
    <mergeCell ref="A38:E38"/>
    <mergeCell ref="A39:E39"/>
    <mergeCell ref="H13:I13"/>
    <mergeCell ref="G28:G30"/>
    <mergeCell ref="H9:I9"/>
    <mergeCell ref="H10:I10"/>
    <mergeCell ref="H11:I11"/>
    <mergeCell ref="H7:I7"/>
    <mergeCell ref="H8:I8"/>
    <mergeCell ref="G31:G34"/>
  </mergeCells>
  <printOptions horizontalCentered="1"/>
  <pageMargins left="0.25" right="0.25" top="0.5" bottom="0.75" header="0.3" footer="0.3"/>
  <pageSetup orientation="portrait" r:id="rId1"/>
  <drawing r:id="rId2"/>
  <legacyDrawing r:id="rId3"/>
  <oleObjects>
    <mc:AlternateContent xmlns:mc="http://schemas.openxmlformats.org/markup-compatibility/2006">
      <mc:Choice Requires="x14">
        <oleObject progId="Equation.DSMT4" shapeId="3089" r:id="rId4">
          <objectPr defaultSize="0" autoPict="0" r:id="rId5">
            <anchor moveWithCells="1">
              <from>
                <xdr:col>6</xdr:col>
                <xdr:colOff>828675</xdr:colOff>
                <xdr:row>15</xdr:row>
                <xdr:rowOff>180975</xdr:rowOff>
              </from>
              <to>
                <xdr:col>6</xdr:col>
                <xdr:colOff>1238250</xdr:colOff>
                <xdr:row>17</xdr:row>
                <xdr:rowOff>28575</xdr:rowOff>
              </to>
            </anchor>
          </objectPr>
        </oleObject>
      </mc:Choice>
      <mc:Fallback>
        <oleObject progId="Equation.DSMT4" shapeId="3089" r:id="rId4"/>
      </mc:Fallback>
    </mc:AlternateContent>
    <mc:AlternateContent xmlns:mc="http://schemas.openxmlformats.org/markup-compatibility/2006">
      <mc:Choice Requires="x14">
        <oleObject progId="Equation.DSMT4" shapeId="3090" r:id="rId6">
          <objectPr defaultSize="0" autoPict="0" r:id="rId7">
            <anchor moveWithCells="1">
              <from>
                <xdr:col>6</xdr:col>
                <xdr:colOff>838200</xdr:colOff>
                <xdr:row>18</xdr:row>
                <xdr:rowOff>0</xdr:rowOff>
              </from>
              <to>
                <xdr:col>6</xdr:col>
                <xdr:colOff>1238250</xdr:colOff>
                <xdr:row>19</xdr:row>
                <xdr:rowOff>38100</xdr:rowOff>
              </to>
            </anchor>
          </objectPr>
        </oleObject>
      </mc:Choice>
      <mc:Fallback>
        <oleObject progId="Equation.DSMT4" shapeId="3090" r:id="rId6"/>
      </mc:Fallback>
    </mc:AlternateContent>
    <mc:AlternateContent xmlns:mc="http://schemas.openxmlformats.org/markup-compatibility/2006">
      <mc:Choice Requires="x14">
        <oleObject progId="Equation.DSMT4" shapeId="3091" r:id="rId8">
          <objectPr defaultSize="0" autoPict="0" r:id="rId9">
            <anchor moveWithCells="1">
              <from>
                <xdr:col>6</xdr:col>
                <xdr:colOff>619125</xdr:colOff>
                <xdr:row>20</xdr:row>
                <xdr:rowOff>0</xdr:rowOff>
              </from>
              <to>
                <xdr:col>6</xdr:col>
                <xdr:colOff>1409700</xdr:colOff>
                <xdr:row>21</xdr:row>
                <xdr:rowOff>38100</xdr:rowOff>
              </to>
            </anchor>
          </objectPr>
        </oleObject>
      </mc:Choice>
      <mc:Fallback>
        <oleObject progId="Equation.DSMT4" shapeId="3091" r:id="rId8"/>
      </mc:Fallback>
    </mc:AlternateContent>
    <mc:AlternateContent xmlns:mc="http://schemas.openxmlformats.org/markup-compatibility/2006">
      <mc:Choice Requires="x14">
        <oleObject progId="Equation.DSMT4" shapeId="3092" r:id="rId10">
          <objectPr defaultSize="0" autoPict="0" r:id="rId11">
            <anchor moveWithCells="1">
              <from>
                <xdr:col>6</xdr:col>
                <xdr:colOff>619125</xdr:colOff>
                <xdr:row>21</xdr:row>
                <xdr:rowOff>180975</xdr:rowOff>
              </from>
              <to>
                <xdr:col>6</xdr:col>
                <xdr:colOff>1400175</xdr:colOff>
                <xdr:row>23</xdr:row>
                <xdr:rowOff>28575</xdr:rowOff>
              </to>
            </anchor>
          </objectPr>
        </oleObject>
      </mc:Choice>
      <mc:Fallback>
        <oleObject progId="Equation.DSMT4" shapeId="3092" r:id="rId10"/>
      </mc:Fallback>
    </mc:AlternateContent>
    <mc:AlternateContent xmlns:mc="http://schemas.openxmlformats.org/markup-compatibility/2006">
      <mc:Choice Requires="x14">
        <oleObject progId="Equation.DSMT4" shapeId="3093" r:id="rId12">
          <objectPr defaultSize="0" autoPict="0" r:id="rId13">
            <anchor moveWithCells="1">
              <from>
                <xdr:col>6</xdr:col>
                <xdr:colOff>781050</xdr:colOff>
                <xdr:row>9</xdr:row>
                <xdr:rowOff>0</xdr:rowOff>
              </from>
              <to>
                <xdr:col>6</xdr:col>
                <xdr:colOff>1276350</xdr:colOff>
                <xdr:row>10</xdr:row>
                <xdr:rowOff>38100</xdr:rowOff>
              </to>
            </anchor>
          </objectPr>
        </oleObject>
      </mc:Choice>
      <mc:Fallback>
        <oleObject progId="Equation.DSMT4" shapeId="3093" r:id="rId12"/>
      </mc:Fallback>
    </mc:AlternateContent>
    <mc:AlternateContent xmlns:mc="http://schemas.openxmlformats.org/markup-compatibility/2006">
      <mc:Choice Requires="x14">
        <oleObject progId="Equation.DSMT4" shapeId="3094" r:id="rId14">
          <objectPr defaultSize="0" autoPict="0" r:id="rId15">
            <anchor moveWithCells="1">
              <from>
                <xdr:col>6</xdr:col>
                <xdr:colOff>771525</xdr:colOff>
                <xdr:row>11</xdr:row>
                <xdr:rowOff>0</xdr:rowOff>
              </from>
              <to>
                <xdr:col>6</xdr:col>
                <xdr:colOff>1285875</xdr:colOff>
                <xdr:row>12</xdr:row>
                <xdr:rowOff>38100</xdr:rowOff>
              </to>
            </anchor>
          </objectPr>
        </oleObject>
      </mc:Choice>
      <mc:Fallback>
        <oleObject progId="Equation.DSMT4" shapeId="3094" r:id="rId14"/>
      </mc:Fallback>
    </mc:AlternateContent>
    <mc:AlternateContent xmlns:mc="http://schemas.openxmlformats.org/markup-compatibility/2006">
      <mc:Choice Requires="x14">
        <oleObject progId="Equation.DSMT4" shapeId="3095" r:id="rId16">
          <objectPr defaultSize="0" autoPict="0" r:id="rId17">
            <anchor moveWithCells="1">
              <from>
                <xdr:col>6</xdr:col>
                <xdr:colOff>752475</xdr:colOff>
                <xdr:row>13</xdr:row>
                <xdr:rowOff>9525</xdr:rowOff>
              </from>
              <to>
                <xdr:col>6</xdr:col>
                <xdr:colOff>1362075</xdr:colOff>
                <xdr:row>14</xdr:row>
                <xdr:rowOff>19050</xdr:rowOff>
              </to>
            </anchor>
          </objectPr>
        </oleObject>
      </mc:Choice>
      <mc:Fallback>
        <oleObject progId="Equation.DSMT4" shapeId="3095" r:id="rId16"/>
      </mc:Fallback>
    </mc:AlternateContent>
    <mc:AlternateContent xmlns:mc="http://schemas.openxmlformats.org/markup-compatibility/2006">
      <mc:Choice Requires="x14">
        <oleObject progId="Equation.DSMT4" shapeId="3097" r:id="rId18">
          <objectPr defaultSize="0" autoPict="0" r:id="rId19">
            <anchor moveWithCells="1">
              <from>
                <xdr:col>6</xdr:col>
                <xdr:colOff>828675</xdr:colOff>
                <xdr:row>7</xdr:row>
                <xdr:rowOff>0</xdr:rowOff>
              </from>
              <to>
                <xdr:col>6</xdr:col>
                <xdr:colOff>1285875</xdr:colOff>
                <xdr:row>8</xdr:row>
                <xdr:rowOff>66675</xdr:rowOff>
              </to>
            </anchor>
          </objectPr>
        </oleObject>
      </mc:Choice>
      <mc:Fallback>
        <oleObject progId="Equation.DSMT4" shapeId="3097" r:id="rId18"/>
      </mc:Fallback>
    </mc:AlternateContent>
    <mc:AlternateContent xmlns:mc="http://schemas.openxmlformats.org/markup-compatibility/2006">
      <mc:Choice Requires="x14">
        <oleObject progId="Equation.DSMT4" shapeId="3100" r:id="rId20">
          <objectPr defaultSize="0" autoPict="0" r:id="rId21">
            <anchor moveWithCells="1">
              <from>
                <xdr:col>6</xdr:col>
                <xdr:colOff>752475</xdr:colOff>
                <xdr:row>5</xdr:row>
                <xdr:rowOff>0</xdr:rowOff>
              </from>
              <to>
                <xdr:col>6</xdr:col>
                <xdr:colOff>1295400</xdr:colOff>
                <xdr:row>6</xdr:row>
                <xdr:rowOff>47625</xdr:rowOff>
              </to>
            </anchor>
          </objectPr>
        </oleObject>
      </mc:Choice>
      <mc:Fallback>
        <oleObject progId="Equation.DSMT4" shapeId="3100" r:id="rId20"/>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14:formula1>
            <xm:f>'P-T Table'!$B$2:$H$2</xm:f>
          </x14:formula1>
          <xm:sqref>C5:D5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5"/>
  <sheetViews>
    <sheetView showGridLines="0" view="pageBreakPreview" zoomScale="103" zoomScaleNormal="100" zoomScaleSheetLayoutView="47" workbookViewId="0">
      <selection activeCell="H32" sqref="H32"/>
    </sheetView>
  </sheetViews>
  <sheetFormatPr defaultRowHeight="12.75" x14ac:dyDescent="0.2"/>
  <cols>
    <col min="1" max="4" width="16.6640625" style="117" customWidth="1"/>
    <col min="5" max="5" width="41.6640625" style="117" customWidth="1"/>
    <col min="6" max="6" width="16.1640625" style="117" customWidth="1"/>
    <col min="7" max="7" width="4" style="117" customWidth="1"/>
    <col min="8" max="8" width="23.6640625" style="117" customWidth="1"/>
    <col min="9" max="9" width="6.6640625" style="117" customWidth="1"/>
    <col min="10" max="10" width="10.83203125" style="117" customWidth="1"/>
    <col min="11" max="12" width="10" style="117" customWidth="1"/>
    <col min="13" max="13" width="1.6640625" style="117" customWidth="1"/>
    <col min="14" max="14" width="47" style="117" customWidth="1"/>
    <col min="15" max="27" width="9.33203125" style="117"/>
    <col min="28" max="28" width="33.5" style="117" bestFit="1" customWidth="1"/>
    <col min="29" max="29" width="33.5" style="117" customWidth="1"/>
    <col min="30" max="30" width="25" style="117" bestFit="1" customWidth="1"/>
    <col min="31" max="31" width="27.6640625" style="117" bestFit="1" customWidth="1"/>
    <col min="32" max="32" width="12.6640625" style="117" bestFit="1" customWidth="1"/>
    <col min="33" max="34" width="18.83203125" style="117" bestFit="1" customWidth="1"/>
    <col min="35" max="35" width="15.33203125" style="117" bestFit="1" customWidth="1"/>
    <col min="36" max="36" width="9.33203125" style="117"/>
    <col min="37" max="37" width="12.5" style="117" bestFit="1" customWidth="1"/>
    <col min="38" max="16384" width="9.33203125" style="117"/>
  </cols>
  <sheetData>
    <row r="1" spans="1:43" ht="30" customHeight="1" x14ac:dyDescent="0.2">
      <c r="A1" s="176" t="str">
        <f>"3 - AR No. "&amp;'[1]Database Export'!A3&amp;" - Incentives"</f>
        <v>3 - AR No. 1 - Incentives</v>
      </c>
      <c r="B1" s="177"/>
      <c r="C1" s="177"/>
      <c r="D1" s="177"/>
      <c r="E1" s="177"/>
      <c r="F1" s="178"/>
      <c r="G1" s="178"/>
      <c r="W1" s="179"/>
      <c r="X1" s="179"/>
      <c r="Y1" s="179"/>
      <c r="Z1" s="179"/>
      <c r="AA1" s="179"/>
      <c r="AB1" s="179"/>
      <c r="AC1" s="179"/>
      <c r="AD1" s="179"/>
      <c r="AE1" s="179"/>
      <c r="AF1" s="179"/>
      <c r="AG1" s="179"/>
      <c r="AH1" s="179"/>
      <c r="AI1" s="179"/>
      <c r="AJ1" s="179"/>
      <c r="AK1" s="179"/>
      <c r="AL1" s="179"/>
      <c r="AM1" s="179"/>
      <c r="AN1" s="179"/>
    </row>
    <row r="2" spans="1:43" s="109" customFormat="1" ht="15" customHeight="1" x14ac:dyDescent="0.2">
      <c r="A2" s="180" t="str">
        <f>Narrative!A2</f>
        <v>Suction Pressure Template style 2015</v>
      </c>
      <c r="B2" s="181"/>
      <c r="C2" s="181"/>
      <c r="D2" s="181"/>
      <c r="E2" s="181"/>
      <c r="F2" s="182"/>
      <c r="G2" s="182"/>
      <c r="I2" s="117"/>
      <c r="J2" s="117"/>
      <c r="K2" s="117"/>
      <c r="L2" s="117"/>
      <c r="M2" s="117"/>
      <c r="N2" s="117"/>
      <c r="O2" s="117"/>
      <c r="P2" s="117"/>
      <c r="Q2" s="117"/>
      <c r="R2" s="117"/>
      <c r="S2" s="117"/>
      <c r="T2" s="117"/>
      <c r="U2" s="117"/>
      <c r="V2" s="117"/>
      <c r="W2" s="179"/>
      <c r="X2" s="179"/>
      <c r="Y2" s="179"/>
      <c r="Z2" s="179"/>
      <c r="AA2" s="179"/>
      <c r="AB2" s="179"/>
      <c r="AC2" s="179"/>
      <c r="AD2" s="179"/>
      <c r="AE2" s="179"/>
      <c r="AF2" s="179"/>
      <c r="AG2" s="179"/>
      <c r="AH2" s="179"/>
      <c r="AI2" s="179"/>
      <c r="AJ2" s="179"/>
      <c r="AK2" s="179"/>
      <c r="AL2" s="179"/>
      <c r="AM2" s="179"/>
      <c r="AN2" s="179"/>
      <c r="AO2" s="179"/>
      <c r="AP2" s="117"/>
      <c r="AQ2" s="117"/>
    </row>
    <row r="3" spans="1:43" ht="15" customHeight="1" x14ac:dyDescent="0.2">
      <c r="A3" s="119" t="s">
        <v>297</v>
      </c>
      <c r="B3" s="120"/>
      <c r="C3" s="119"/>
      <c r="D3" s="119"/>
      <c r="E3" s="119"/>
      <c r="H3" s="183"/>
      <c r="W3" s="179"/>
      <c r="X3" s="179"/>
      <c r="Y3" s="179"/>
      <c r="Z3" s="179"/>
      <c r="AA3" s="179"/>
      <c r="AB3" s="179"/>
      <c r="AC3" s="179"/>
      <c r="AD3" s="179"/>
      <c r="AE3" s="179"/>
      <c r="AF3" s="179"/>
      <c r="AG3" s="179"/>
      <c r="AH3" s="179"/>
      <c r="AI3" s="179"/>
      <c r="AJ3" s="179"/>
      <c r="AK3" s="179"/>
      <c r="AL3" s="179"/>
      <c r="AM3" s="179"/>
      <c r="AN3" s="179"/>
      <c r="AO3" s="179"/>
    </row>
    <row r="4" spans="1:43" ht="15" customHeight="1" x14ac:dyDescent="0.2">
      <c r="A4" s="125" t="s">
        <v>34</v>
      </c>
      <c r="C4" s="184">
        <f>Analysis!C34</f>
        <v>0</v>
      </c>
      <c r="G4" s="185" t="s">
        <v>298</v>
      </c>
      <c r="H4" s="185"/>
      <c r="I4" s="185"/>
      <c r="J4" s="185"/>
      <c r="K4" s="185"/>
      <c r="L4" s="185"/>
      <c r="M4" s="185"/>
      <c r="N4" s="185"/>
      <c r="W4" s="186"/>
      <c r="X4" s="179"/>
      <c r="Y4" s="179"/>
      <c r="Z4" s="179"/>
      <c r="AA4" s="179"/>
      <c r="AB4" s="179"/>
      <c r="AC4" s="179"/>
      <c r="AD4" s="179"/>
      <c r="AE4" s="179"/>
      <c r="AF4" s="179"/>
      <c r="AG4" s="179"/>
      <c r="AH4" s="179"/>
      <c r="AI4" s="179"/>
      <c r="AJ4" s="179"/>
      <c r="AK4" s="179"/>
      <c r="AL4" s="179"/>
      <c r="AM4" s="179"/>
      <c r="AN4" s="179"/>
    </row>
    <row r="5" spans="1:43" ht="15" customHeight="1" x14ac:dyDescent="0.2">
      <c r="A5" s="125" t="s">
        <v>299</v>
      </c>
      <c r="C5" s="184">
        <f ca="1">Analysis!C33</f>
        <v>14269.720310077513</v>
      </c>
      <c r="D5" s="49" t="s">
        <v>300</v>
      </c>
      <c r="G5" s="187" t="s">
        <v>301</v>
      </c>
      <c r="H5" s="188" t="s">
        <v>302</v>
      </c>
      <c r="I5" s="189" t="s">
        <v>303</v>
      </c>
      <c r="J5" s="189"/>
      <c r="K5" s="189"/>
      <c r="L5" s="189"/>
      <c r="M5" s="189"/>
      <c r="N5" s="189"/>
      <c r="O5" s="190"/>
      <c r="P5" s="190"/>
      <c r="Q5" s="190"/>
      <c r="R5" s="190"/>
      <c r="S5" s="190"/>
      <c r="T5" s="190"/>
      <c r="U5" s="190"/>
      <c r="V5" s="190"/>
      <c r="W5" s="190"/>
      <c r="X5" s="190"/>
      <c r="Y5" s="190"/>
      <c r="Z5" s="190"/>
      <c r="AA5" s="190"/>
      <c r="AB5" s="190"/>
      <c r="AC5" s="190"/>
      <c r="AD5" s="190"/>
      <c r="AE5" s="190"/>
      <c r="AF5" s="190"/>
      <c r="AG5" s="190"/>
      <c r="AH5" s="190"/>
      <c r="AI5" s="190"/>
      <c r="AJ5" s="190"/>
      <c r="AK5" s="179"/>
      <c r="AL5" s="179"/>
      <c r="AM5" s="179"/>
      <c r="AN5" s="179"/>
    </row>
    <row r="6" spans="1:43" ht="15" customHeight="1" x14ac:dyDescent="0.2">
      <c r="A6" s="125" t="s">
        <v>304</v>
      </c>
      <c r="C6" s="61">
        <f ca="1">C4/C5</f>
        <v>0</v>
      </c>
      <c r="D6" s="49" t="s">
        <v>305</v>
      </c>
      <c r="F6" s="191"/>
      <c r="G6" s="187" t="s">
        <v>301</v>
      </c>
      <c r="H6" s="192" t="s">
        <v>306</v>
      </c>
      <c r="I6" s="189" t="s">
        <v>307</v>
      </c>
      <c r="J6" s="189"/>
      <c r="K6" s="189"/>
      <c r="L6" s="189"/>
      <c r="M6" s="189"/>
      <c r="N6" s="189"/>
      <c r="O6" s="190"/>
      <c r="P6" s="190"/>
      <c r="Q6" s="190"/>
      <c r="R6" s="190"/>
      <c r="S6" s="190"/>
      <c r="T6" s="190"/>
      <c r="U6" s="190"/>
      <c r="V6" s="190"/>
      <c r="W6" s="190"/>
      <c r="X6" s="190"/>
      <c r="Y6" s="190"/>
      <c r="Z6" s="190"/>
      <c r="AA6" s="190"/>
      <c r="AB6" s="190"/>
      <c r="AC6" s="190"/>
      <c r="AD6" s="190"/>
      <c r="AE6" s="190"/>
      <c r="AF6" s="190"/>
      <c r="AG6" s="190"/>
      <c r="AH6" s="190"/>
      <c r="AI6" s="190"/>
      <c r="AJ6" s="190"/>
      <c r="AK6" s="179"/>
      <c r="AL6" s="179"/>
      <c r="AM6" s="179"/>
      <c r="AN6" s="179"/>
    </row>
    <row r="7" spans="1:43" ht="15" customHeight="1" x14ac:dyDescent="0.2">
      <c r="A7" s="193"/>
      <c r="B7" s="118"/>
      <c r="G7" s="187" t="s">
        <v>301</v>
      </c>
      <c r="H7" s="192" t="s">
        <v>308</v>
      </c>
      <c r="I7" s="189" t="s">
        <v>309</v>
      </c>
      <c r="J7" s="189"/>
      <c r="K7" s="189"/>
      <c r="L7" s="189"/>
      <c r="M7" s="189"/>
      <c r="N7" s="189"/>
      <c r="O7" s="190"/>
      <c r="P7" s="190"/>
      <c r="Q7" s="190"/>
      <c r="R7" s="190"/>
      <c r="S7" s="190"/>
      <c r="T7" s="190"/>
      <c r="U7" s="190"/>
      <c r="V7" s="190"/>
      <c r="W7" s="190"/>
      <c r="X7" s="190"/>
      <c r="Y7" s="190"/>
      <c r="Z7" s="190"/>
      <c r="AA7" s="190"/>
      <c r="AB7" s="190"/>
      <c r="AC7" s="190"/>
      <c r="AD7" s="190"/>
      <c r="AE7" s="190"/>
      <c r="AF7" s="190"/>
      <c r="AG7" s="190"/>
      <c r="AH7" s="190"/>
      <c r="AI7" s="190"/>
      <c r="AJ7" s="190"/>
      <c r="AK7" s="179"/>
      <c r="AL7" s="179"/>
      <c r="AM7" s="179"/>
      <c r="AN7" s="179"/>
    </row>
    <row r="8" spans="1:43" ht="15" customHeight="1" x14ac:dyDescent="0.2">
      <c r="A8" s="127" t="s">
        <v>310</v>
      </c>
      <c r="B8" s="127"/>
      <c r="C8" s="127"/>
      <c r="D8" s="127"/>
      <c r="E8" s="127"/>
      <c r="F8" s="109"/>
      <c r="G8" s="130"/>
      <c r="H8" s="130"/>
      <c r="I8" s="130"/>
      <c r="J8" s="130"/>
      <c r="K8" s="130"/>
      <c r="L8" s="130"/>
      <c r="M8" s="130"/>
      <c r="N8" s="130"/>
      <c r="O8" s="194"/>
      <c r="P8" s="194"/>
      <c r="Q8" s="194"/>
      <c r="R8" s="194"/>
      <c r="S8" s="194"/>
      <c r="T8" s="194"/>
      <c r="U8" s="194"/>
      <c r="V8" s="194"/>
      <c r="W8" s="186"/>
      <c r="X8" s="179"/>
      <c r="Y8" s="179"/>
      <c r="Z8" s="179"/>
      <c r="AA8" s="179"/>
      <c r="AB8" s="179"/>
      <c r="AC8" s="179"/>
      <c r="AD8" s="179"/>
      <c r="AE8" s="179"/>
      <c r="AF8" s="179"/>
      <c r="AG8" s="179"/>
      <c r="AH8" s="179"/>
      <c r="AI8" s="179"/>
      <c r="AJ8" s="179"/>
      <c r="AK8" s="179"/>
      <c r="AL8" s="179"/>
      <c r="AM8" s="179"/>
      <c r="AN8" s="179"/>
    </row>
    <row r="9" spans="1:43" ht="15" customHeight="1" x14ac:dyDescent="0.2">
      <c r="A9" s="195" t="s">
        <v>150</v>
      </c>
      <c r="B9" s="196" t="s">
        <v>311</v>
      </c>
      <c r="C9" s="196" t="s">
        <v>312</v>
      </c>
      <c r="D9" s="50" t="s">
        <v>37</v>
      </c>
      <c r="E9" s="197" t="s">
        <v>175</v>
      </c>
      <c r="F9" s="50"/>
      <c r="G9" s="187"/>
      <c r="H9" s="198"/>
      <c r="I9" s="199"/>
      <c r="J9" s="189"/>
      <c r="K9" s="189"/>
      <c r="L9" s="189"/>
      <c r="M9" s="189"/>
      <c r="N9" s="189"/>
      <c r="O9" s="194"/>
      <c r="P9" s="194"/>
      <c r="Q9" s="194"/>
      <c r="R9" s="194"/>
      <c r="S9" s="194"/>
      <c r="T9" s="194"/>
      <c r="U9" s="194"/>
      <c r="V9" s="194"/>
      <c r="W9" s="186"/>
      <c r="X9" s="179"/>
      <c r="Y9" s="179"/>
      <c r="Z9" s="179"/>
      <c r="AA9" s="179"/>
      <c r="AB9" s="179"/>
      <c r="AC9" s="179"/>
      <c r="AD9" s="179"/>
      <c r="AE9" s="179"/>
      <c r="AF9" s="179"/>
      <c r="AG9" s="179"/>
      <c r="AH9" s="179"/>
      <c r="AI9" s="179"/>
      <c r="AJ9" s="179"/>
      <c r="AK9" s="179"/>
      <c r="AL9" s="179"/>
      <c r="AM9" s="179"/>
      <c r="AN9" s="179"/>
    </row>
    <row r="10" spans="1:43" ht="15" customHeight="1" x14ac:dyDescent="0.2">
      <c r="A10" s="200"/>
      <c r="B10" s="200"/>
      <c r="C10" s="200"/>
      <c r="D10" s="200" t="s">
        <v>313</v>
      </c>
      <c r="E10" s="200"/>
      <c r="F10" s="201"/>
      <c r="G10" s="185" t="s">
        <v>314</v>
      </c>
      <c r="H10" s="185"/>
      <c r="I10" s="185"/>
      <c r="J10" s="185"/>
      <c r="K10" s="185"/>
      <c r="L10" s="185"/>
      <c r="M10" s="185"/>
      <c r="N10" s="185"/>
      <c r="O10" s="194"/>
      <c r="P10" s="194"/>
      <c r="Q10" s="194"/>
      <c r="R10" s="194"/>
      <c r="S10" s="194"/>
      <c r="T10" s="194"/>
      <c r="U10" s="194"/>
      <c r="V10" s="194"/>
      <c r="W10" s="186"/>
      <c r="X10" s="179"/>
      <c r="Y10" s="179"/>
      <c r="Z10" s="179"/>
      <c r="AA10" s="179"/>
      <c r="AB10" s="179"/>
      <c r="AC10" s="179"/>
      <c r="AD10" s="179"/>
      <c r="AE10" s="179"/>
      <c r="AF10" s="179"/>
      <c r="AG10" s="179"/>
      <c r="AH10" s="179"/>
      <c r="AI10" s="179"/>
      <c r="AJ10" s="179"/>
      <c r="AK10" s="179"/>
      <c r="AL10" s="179"/>
      <c r="AM10" s="179"/>
      <c r="AN10" s="179"/>
    </row>
    <row r="11" spans="1:43" ht="15" customHeight="1" x14ac:dyDescent="0.2">
      <c r="A11" s="202"/>
      <c r="B11" s="203"/>
      <c r="C11" s="203" t="str">
        <f>IF(A11="","",$C$4-B11)</f>
        <v/>
      </c>
      <c r="D11" s="204" t="str">
        <f>IF(A11="","",C11/$C$5)</f>
        <v/>
      </c>
      <c r="E11" s="205"/>
      <c r="F11" s="206" t="str">
        <f>IF(A11="","&lt;&lt;HIDE ROW","")</f>
        <v>&lt;&lt;HIDE ROW</v>
      </c>
      <c r="G11" s="206"/>
      <c r="H11" s="189" t="s">
        <v>315</v>
      </c>
      <c r="I11" s="189"/>
      <c r="J11" s="189"/>
      <c r="K11" s="189"/>
      <c r="L11" s="189"/>
      <c r="M11" s="189"/>
      <c r="N11" s="189"/>
      <c r="O11" s="194"/>
      <c r="P11" s="194"/>
      <c r="Q11" s="194"/>
      <c r="R11" s="194"/>
      <c r="S11" s="194"/>
      <c r="T11" s="194"/>
      <c r="U11" s="194"/>
      <c r="V11" s="194"/>
      <c r="W11" s="186"/>
      <c r="X11" s="179"/>
      <c r="Y11" s="179"/>
      <c r="Z11" s="179"/>
      <c r="AA11" s="179"/>
      <c r="AB11" s="179"/>
      <c r="AC11" s="179"/>
      <c r="AD11" s="179"/>
      <c r="AE11" s="179"/>
      <c r="AF11" s="179"/>
      <c r="AG11" s="179"/>
      <c r="AH11" s="179"/>
      <c r="AI11" s="179"/>
      <c r="AJ11" s="179"/>
      <c r="AK11" s="179"/>
      <c r="AL11" s="179"/>
      <c r="AM11" s="179"/>
      <c r="AN11" s="179"/>
    </row>
    <row r="12" spans="1:43" ht="15" customHeight="1" x14ac:dyDescent="0.2">
      <c r="A12" s="202"/>
      <c r="B12" s="203"/>
      <c r="C12" s="203" t="str">
        <f>IF(A12="","",C11-B12)</f>
        <v/>
      </c>
      <c r="D12" s="204" t="str">
        <f>IF(A12="","",C12/$C$5)</f>
        <v/>
      </c>
      <c r="E12" s="205"/>
      <c r="F12" s="206" t="str">
        <f t="shared" ref="F12:F15" si="0">IF(A12="","&lt;&lt;HIDE ROW","")</f>
        <v>&lt;&lt;HIDE ROW</v>
      </c>
      <c r="G12" s="206"/>
      <c r="H12" s="189"/>
      <c r="I12" s="189"/>
      <c r="J12" s="189"/>
      <c r="K12" s="189"/>
      <c r="L12" s="189"/>
      <c r="M12" s="189"/>
      <c r="N12" s="189"/>
      <c r="O12" s="194"/>
      <c r="P12" s="194"/>
      <c r="Q12" s="194"/>
      <c r="R12" s="194"/>
      <c r="S12" s="194"/>
      <c r="T12" s="194"/>
      <c r="U12" s="194"/>
      <c r="V12" s="194"/>
      <c r="W12" s="186"/>
      <c r="X12" s="179"/>
      <c r="Y12" s="179"/>
      <c r="Z12" s="179"/>
      <c r="AA12" s="179"/>
      <c r="AB12" s="179"/>
      <c r="AC12" s="179"/>
      <c r="AD12" s="179"/>
      <c r="AE12" s="179"/>
      <c r="AF12" s="179"/>
      <c r="AG12" s="179"/>
      <c r="AH12" s="179"/>
      <c r="AI12" s="179"/>
      <c r="AJ12" s="179"/>
      <c r="AK12" s="179"/>
      <c r="AL12" s="179"/>
      <c r="AM12" s="179"/>
      <c r="AN12" s="179"/>
    </row>
    <row r="13" spans="1:43" ht="15" customHeight="1" x14ac:dyDescent="0.2">
      <c r="A13" s="202"/>
      <c r="B13" s="203"/>
      <c r="C13" s="203" t="str">
        <f>IF(A13="","",C12-B13)</f>
        <v/>
      </c>
      <c r="D13" s="204" t="str">
        <f>IF(A13="","",C13/$C$5)</f>
        <v/>
      </c>
      <c r="E13" s="205"/>
      <c r="F13" s="206" t="str">
        <f t="shared" si="0"/>
        <v>&lt;&lt;HIDE ROW</v>
      </c>
      <c r="G13" s="206"/>
      <c r="H13" s="189"/>
      <c r="I13" s="189"/>
      <c r="J13" s="189"/>
      <c r="K13" s="189"/>
      <c r="L13" s="189"/>
      <c r="M13" s="189"/>
      <c r="N13" s="189"/>
      <c r="O13" s="194"/>
      <c r="P13" s="194"/>
      <c r="Q13" s="194"/>
      <c r="R13" s="194"/>
      <c r="S13" s="194"/>
      <c r="T13" s="194"/>
      <c r="U13" s="194"/>
      <c r="V13" s="194"/>
      <c r="W13" s="186"/>
      <c r="X13" s="179"/>
      <c r="Y13" s="179"/>
      <c r="Z13" s="179"/>
      <c r="AA13" s="179"/>
      <c r="AB13" s="179"/>
      <c r="AC13" s="179"/>
      <c r="AD13" s="179"/>
      <c r="AE13" s="179"/>
      <c r="AF13" s="179"/>
      <c r="AG13" s="179"/>
      <c r="AH13" s="179"/>
      <c r="AI13" s="179"/>
      <c r="AJ13" s="179"/>
      <c r="AK13" s="179"/>
      <c r="AL13" s="179"/>
      <c r="AM13" s="179"/>
      <c r="AN13" s="179"/>
    </row>
    <row r="14" spans="1:43" ht="15" customHeight="1" x14ac:dyDescent="0.2">
      <c r="A14" s="202"/>
      <c r="B14" s="203"/>
      <c r="C14" s="203" t="str">
        <f>IF(A14="","",C13-B14)</f>
        <v/>
      </c>
      <c r="D14" s="204" t="str">
        <f>IF(A14="","",C14/$C$5)</f>
        <v/>
      </c>
      <c r="E14" s="205"/>
      <c r="F14" s="206" t="str">
        <f t="shared" si="0"/>
        <v>&lt;&lt;HIDE ROW</v>
      </c>
      <c r="G14" s="206"/>
      <c r="H14" s="189"/>
      <c r="I14" s="189"/>
      <c r="J14" s="189"/>
      <c r="K14" s="189"/>
      <c r="L14" s="189"/>
      <c r="M14" s="189"/>
      <c r="N14" s="189"/>
      <c r="O14" s="194"/>
      <c r="P14" s="194"/>
      <c r="Q14" s="194"/>
      <c r="R14" s="194"/>
      <c r="S14" s="194"/>
      <c r="T14" s="194"/>
      <c r="U14" s="194"/>
      <c r="V14" s="194"/>
      <c r="W14" s="186"/>
      <c r="X14" s="179"/>
      <c r="Y14" s="179"/>
      <c r="Z14" s="179"/>
      <c r="AA14" s="179"/>
      <c r="AB14" s="179"/>
      <c r="AC14" s="179"/>
      <c r="AD14" s="179"/>
      <c r="AE14" s="179"/>
      <c r="AF14" s="179"/>
      <c r="AG14" s="179"/>
      <c r="AH14" s="179"/>
      <c r="AI14" s="179"/>
      <c r="AJ14" s="179"/>
      <c r="AK14" s="179"/>
      <c r="AL14" s="179"/>
      <c r="AM14" s="179"/>
      <c r="AN14" s="179"/>
    </row>
    <row r="15" spans="1:43" ht="15" customHeight="1" x14ac:dyDescent="0.2">
      <c r="A15" s="202"/>
      <c r="B15" s="203"/>
      <c r="C15" s="203" t="str">
        <f>IF(A15="","",C14-B15)</f>
        <v/>
      </c>
      <c r="D15" s="204" t="str">
        <f>IF(A15="","",C15/$C$5)</f>
        <v/>
      </c>
      <c r="E15" s="205"/>
      <c r="F15" s="206" t="str">
        <f t="shared" si="0"/>
        <v>&lt;&lt;HIDE ROW</v>
      </c>
      <c r="G15" s="206"/>
      <c r="H15" s="189"/>
      <c r="I15" s="189"/>
      <c r="J15" s="189"/>
      <c r="K15" s="189"/>
      <c r="L15" s="189"/>
      <c r="M15" s="189"/>
      <c r="N15" s="189"/>
      <c r="O15" s="194"/>
      <c r="P15" s="194"/>
      <c r="Q15" s="194"/>
      <c r="R15" s="194"/>
      <c r="S15" s="194"/>
      <c r="T15" s="194"/>
      <c r="U15" s="194"/>
      <c r="V15" s="194"/>
      <c r="W15" s="186"/>
      <c r="X15" s="179"/>
      <c r="Y15" s="179"/>
      <c r="Z15" s="179"/>
      <c r="AA15" s="179"/>
      <c r="AB15" s="179"/>
      <c r="AC15" s="179"/>
      <c r="AD15" s="179"/>
      <c r="AE15" s="179"/>
      <c r="AF15" s="179"/>
      <c r="AG15" s="179"/>
      <c r="AH15" s="179"/>
      <c r="AI15" s="179"/>
      <c r="AJ15" s="179"/>
      <c r="AK15" s="179"/>
      <c r="AL15" s="179"/>
      <c r="AM15" s="179"/>
      <c r="AN15" s="179"/>
    </row>
    <row r="16" spans="1:43" ht="15" customHeight="1" x14ac:dyDescent="0.2">
      <c r="A16" s="207" t="s">
        <v>152</v>
      </c>
      <c r="B16" s="208">
        <f>SUM(B11:B15)</f>
        <v>0</v>
      </c>
      <c r="C16" s="208">
        <f>C4-B16</f>
        <v>0</v>
      </c>
      <c r="D16" s="209">
        <f ca="1">IF(C5="","",C16/C5)</f>
        <v>0</v>
      </c>
      <c r="E16" s="210"/>
      <c r="F16" s="206" t="str">
        <f>IF(A12="","&lt;&lt;HIDE ROW","")</f>
        <v>&lt;&lt;HIDE ROW</v>
      </c>
      <c r="G16" s="185" t="s">
        <v>316</v>
      </c>
      <c r="H16" s="185"/>
      <c r="I16" s="185"/>
      <c r="J16" s="185"/>
      <c r="K16" s="185"/>
      <c r="L16" s="185"/>
      <c r="M16" s="185"/>
      <c r="N16" s="185"/>
      <c r="O16" s="194"/>
      <c r="P16" s="194"/>
      <c r="Q16" s="194"/>
      <c r="R16" s="194"/>
      <c r="S16" s="194"/>
      <c r="T16" s="194"/>
      <c r="U16" s="194"/>
      <c r="V16" s="194"/>
      <c r="W16" s="186"/>
      <c r="X16" s="179"/>
      <c r="Y16" s="179"/>
      <c r="Z16" s="179"/>
      <c r="AA16" s="179"/>
      <c r="AB16" s="179"/>
      <c r="AC16" s="179"/>
      <c r="AD16" s="179"/>
      <c r="AE16" s="179"/>
      <c r="AF16" s="179"/>
      <c r="AG16" s="179"/>
      <c r="AH16" s="179"/>
      <c r="AI16" s="179"/>
      <c r="AJ16" s="179"/>
      <c r="AK16" s="179"/>
      <c r="AL16" s="179"/>
      <c r="AM16" s="179"/>
      <c r="AN16" s="179"/>
    </row>
    <row r="17" spans="1:40" ht="15" customHeight="1" x14ac:dyDescent="0.2">
      <c r="A17" s="211"/>
      <c r="B17" s="118"/>
      <c r="G17" s="212" t="s">
        <v>317</v>
      </c>
      <c r="H17" s="212"/>
      <c r="I17" s="212"/>
      <c r="J17" s="212"/>
      <c r="K17" s="212"/>
      <c r="L17" s="212"/>
      <c r="M17" s="212"/>
      <c r="N17" s="212"/>
      <c r="O17" s="194"/>
      <c r="P17" s="194"/>
      <c r="Q17" s="194"/>
      <c r="R17" s="194"/>
      <c r="S17" s="194"/>
      <c r="T17" s="194"/>
      <c r="U17" s="194"/>
      <c r="V17" s="194"/>
      <c r="W17" s="186"/>
      <c r="X17" s="179"/>
      <c r="Y17" s="179"/>
      <c r="Z17" s="179"/>
      <c r="AA17" s="179"/>
      <c r="AB17" s="179"/>
      <c r="AC17" s="179"/>
      <c r="AD17" s="179"/>
      <c r="AE17" s="179"/>
      <c r="AF17" s="179"/>
      <c r="AG17" s="179"/>
      <c r="AH17" s="179"/>
      <c r="AI17" s="179"/>
      <c r="AJ17" s="179"/>
      <c r="AK17" s="179"/>
      <c r="AL17" s="179"/>
      <c r="AM17" s="179"/>
      <c r="AN17" s="179"/>
    </row>
    <row r="18" spans="1:40" ht="15" customHeight="1" x14ac:dyDescent="0.2">
      <c r="A18" s="37"/>
      <c r="B18" s="213"/>
      <c r="C18" s="37"/>
      <c r="D18" s="37"/>
      <c r="E18" s="37"/>
      <c r="F18" s="37"/>
      <c r="G18" s="37"/>
      <c r="H18" s="194"/>
      <c r="I18" s="194"/>
      <c r="J18" s="194"/>
      <c r="K18" s="194"/>
      <c r="L18" s="194"/>
      <c r="M18" s="194"/>
      <c r="N18" s="194"/>
      <c r="O18" s="194"/>
      <c r="P18" s="194"/>
      <c r="Q18" s="194"/>
      <c r="R18" s="194"/>
      <c r="S18" s="194"/>
      <c r="T18" s="194"/>
      <c r="U18" s="194"/>
      <c r="V18" s="194"/>
      <c r="W18" s="186"/>
      <c r="X18" s="179"/>
      <c r="Y18" s="179"/>
      <c r="Z18" s="179"/>
      <c r="AA18" s="179"/>
      <c r="AB18" s="179"/>
      <c r="AC18" s="179"/>
      <c r="AD18" s="179"/>
      <c r="AE18" s="179"/>
      <c r="AF18" s="179"/>
      <c r="AG18" s="179"/>
      <c r="AH18" s="179"/>
      <c r="AI18" s="179"/>
      <c r="AJ18" s="179"/>
      <c r="AK18" s="179"/>
      <c r="AL18" s="179"/>
      <c r="AM18" s="179"/>
      <c r="AN18" s="179"/>
    </row>
    <row r="19" spans="1:40" ht="15" customHeight="1" x14ac:dyDescent="0.2">
      <c r="A19" s="214" t="s">
        <v>318</v>
      </c>
      <c r="B19" s="214"/>
      <c r="C19" s="214"/>
      <c r="D19" s="214"/>
      <c r="E19" s="214"/>
      <c r="F19" s="37"/>
      <c r="G19" s="37"/>
      <c r="H19" s="194"/>
      <c r="I19" s="194"/>
      <c r="J19" s="194"/>
      <c r="K19" s="194"/>
      <c r="L19" s="194"/>
      <c r="M19" s="194"/>
      <c r="N19" s="194"/>
      <c r="O19" s="194"/>
      <c r="P19" s="194"/>
      <c r="Q19" s="194"/>
      <c r="R19" s="194"/>
      <c r="S19" s="194"/>
      <c r="T19" s="194"/>
      <c r="U19" s="194"/>
      <c r="V19" s="194"/>
      <c r="W19" s="186"/>
      <c r="X19" s="179"/>
      <c r="Y19" s="179"/>
      <c r="Z19" s="179"/>
      <c r="AA19" s="179"/>
      <c r="AB19" s="179"/>
      <c r="AC19" s="179"/>
      <c r="AD19" s="179"/>
      <c r="AE19" s="179"/>
      <c r="AF19" s="179"/>
      <c r="AG19" s="179"/>
      <c r="AH19" s="179"/>
      <c r="AI19" s="179"/>
      <c r="AJ19" s="179"/>
      <c r="AK19" s="179"/>
      <c r="AL19" s="179"/>
      <c r="AM19" s="179"/>
      <c r="AN19" s="179"/>
    </row>
    <row r="20" spans="1:40" ht="15" customHeight="1" x14ac:dyDescent="0.2">
      <c r="A20" s="215" t="s">
        <v>319</v>
      </c>
      <c r="B20" s="215"/>
      <c r="C20" s="215"/>
      <c r="D20" s="215"/>
      <c r="E20" s="215"/>
      <c r="F20" s="206" t="s">
        <v>320</v>
      </c>
      <c r="G20" s="216"/>
      <c r="H20" s="216"/>
      <c r="I20" s="216"/>
      <c r="J20" s="216"/>
      <c r="K20" s="216"/>
      <c r="L20" s="194"/>
      <c r="M20" s="194"/>
      <c r="N20" s="194"/>
      <c r="O20" s="194"/>
      <c r="P20" s="194"/>
      <c r="Q20" s="194"/>
      <c r="R20" s="194"/>
      <c r="S20" s="194"/>
      <c r="T20" s="194"/>
      <c r="U20" s="194"/>
      <c r="V20" s="194"/>
      <c r="W20" s="186"/>
      <c r="X20" s="179"/>
      <c r="Y20" s="179"/>
      <c r="Z20" s="179"/>
      <c r="AA20" s="179"/>
      <c r="AB20" s="179"/>
      <c r="AC20" s="179"/>
      <c r="AD20" s="179"/>
      <c r="AE20" s="179"/>
      <c r="AF20" s="179"/>
      <c r="AG20" s="179"/>
      <c r="AH20" s="179"/>
      <c r="AI20" s="179"/>
      <c r="AJ20" s="179"/>
      <c r="AK20" s="179"/>
      <c r="AL20" s="179"/>
      <c r="AM20" s="179"/>
      <c r="AN20" s="179"/>
    </row>
    <row r="21" spans="1:40" ht="15" customHeight="1" x14ac:dyDescent="0.2">
      <c r="A21" s="217" t="s">
        <v>321</v>
      </c>
      <c r="B21" s="217"/>
      <c r="C21" s="217"/>
      <c r="D21" s="217"/>
      <c r="E21" s="217"/>
      <c r="F21" s="217" t="s">
        <v>322</v>
      </c>
      <c r="G21" s="217"/>
      <c r="H21" s="217"/>
      <c r="I21" s="217"/>
      <c r="J21" s="217"/>
      <c r="K21" s="217"/>
      <c r="L21" s="194"/>
      <c r="M21" s="194"/>
      <c r="N21" s="194"/>
      <c r="O21" s="194"/>
      <c r="P21" s="194"/>
      <c r="Q21" s="194"/>
      <c r="R21" s="194"/>
      <c r="S21" s="194"/>
      <c r="T21" s="194"/>
      <c r="U21" s="194"/>
      <c r="V21" s="194"/>
      <c r="W21" s="186"/>
      <c r="X21" s="179"/>
      <c r="Y21" s="179"/>
      <c r="Z21" s="179"/>
      <c r="AA21" s="179"/>
      <c r="AB21" s="179"/>
      <c r="AC21" s="179"/>
      <c r="AD21" s="179"/>
      <c r="AE21" s="179"/>
      <c r="AF21" s="179"/>
      <c r="AG21" s="179"/>
      <c r="AH21" s="179"/>
      <c r="AI21" s="179"/>
      <c r="AJ21" s="179"/>
      <c r="AK21" s="179"/>
      <c r="AL21" s="179"/>
      <c r="AM21" s="179"/>
      <c r="AN21" s="179"/>
    </row>
    <row r="22" spans="1:40" ht="15" customHeight="1" x14ac:dyDescent="0.2">
      <c r="A22" s="217"/>
      <c r="B22" s="217"/>
      <c r="C22" s="217"/>
      <c r="D22" s="217"/>
      <c r="E22" s="217"/>
      <c r="F22" s="217"/>
      <c r="G22" s="217"/>
      <c r="H22" s="217"/>
      <c r="I22" s="217"/>
      <c r="J22" s="217"/>
      <c r="K22" s="217"/>
      <c r="L22" s="194"/>
      <c r="M22" s="194"/>
      <c r="N22" s="194"/>
      <c r="O22" s="194"/>
      <c r="P22" s="194"/>
      <c r="Q22" s="194"/>
      <c r="R22" s="194"/>
      <c r="S22" s="194"/>
      <c r="T22" s="194"/>
      <c r="U22" s="194"/>
      <c r="V22" s="194"/>
      <c r="W22" s="186"/>
      <c r="X22" s="179"/>
      <c r="Y22" s="179"/>
      <c r="Z22" s="179"/>
      <c r="AA22" s="179"/>
      <c r="AB22" s="179"/>
      <c r="AC22" s="179"/>
      <c r="AD22" s="179"/>
      <c r="AE22" s="179"/>
      <c r="AF22" s="179"/>
      <c r="AG22" s="179"/>
      <c r="AH22" s="179"/>
      <c r="AI22" s="179"/>
      <c r="AJ22" s="179"/>
      <c r="AK22" s="179"/>
      <c r="AL22" s="179"/>
      <c r="AM22" s="179"/>
      <c r="AN22" s="179"/>
    </row>
    <row r="23" spans="1:40" ht="15" customHeight="1" x14ac:dyDescent="0.2">
      <c r="A23" s="217" t="s">
        <v>323</v>
      </c>
      <c r="B23" s="217"/>
      <c r="C23" s="217"/>
      <c r="D23" s="217"/>
      <c r="E23" s="217"/>
      <c r="F23" s="217"/>
      <c r="G23" s="217"/>
      <c r="H23" s="217"/>
      <c r="I23" s="217"/>
      <c r="J23" s="217"/>
      <c r="K23" s="217"/>
      <c r="L23" s="194"/>
      <c r="M23" s="194"/>
      <c r="N23" s="194"/>
      <c r="O23" s="194"/>
      <c r="P23" s="194"/>
      <c r="Q23" s="194"/>
      <c r="R23" s="194"/>
      <c r="S23" s="194"/>
      <c r="T23" s="194"/>
      <c r="U23" s="194"/>
      <c r="V23" s="194"/>
      <c r="W23" s="186"/>
      <c r="X23" s="179"/>
      <c r="Y23" s="179"/>
      <c r="Z23" s="179"/>
      <c r="AA23" s="179"/>
      <c r="AB23" s="179"/>
      <c r="AC23" s="179"/>
      <c r="AD23" s="179"/>
      <c r="AE23" s="179"/>
      <c r="AF23" s="179"/>
      <c r="AG23" s="179"/>
      <c r="AH23" s="179"/>
      <c r="AI23" s="179"/>
      <c r="AJ23" s="179"/>
      <c r="AK23" s="179"/>
      <c r="AL23" s="179"/>
      <c r="AM23" s="179"/>
      <c r="AN23" s="179"/>
    </row>
    <row r="24" spans="1:40" ht="15" customHeight="1" x14ac:dyDescent="0.2">
      <c r="A24" s="217"/>
      <c r="B24" s="217"/>
      <c r="C24" s="217"/>
      <c r="D24" s="217"/>
      <c r="E24" s="217"/>
      <c r="F24" s="37"/>
      <c r="G24" s="37"/>
      <c r="H24" s="194"/>
      <c r="I24" s="194"/>
      <c r="J24" s="194"/>
      <c r="K24" s="194"/>
      <c r="L24" s="194"/>
      <c r="M24" s="194"/>
      <c r="N24" s="194"/>
      <c r="O24" s="194"/>
      <c r="P24" s="194"/>
      <c r="Q24" s="194"/>
      <c r="R24" s="194"/>
      <c r="S24" s="194"/>
      <c r="T24" s="194"/>
      <c r="U24" s="194"/>
      <c r="V24" s="194"/>
      <c r="W24" s="186"/>
      <c r="X24" s="179"/>
      <c r="Y24" s="179"/>
      <c r="Z24" s="179"/>
      <c r="AA24" s="179"/>
      <c r="AB24" s="179"/>
      <c r="AC24" s="179"/>
      <c r="AD24" s="179"/>
      <c r="AE24" s="179"/>
      <c r="AF24" s="179"/>
      <c r="AG24" s="179"/>
      <c r="AH24" s="179"/>
      <c r="AI24" s="179"/>
      <c r="AJ24" s="179"/>
      <c r="AK24" s="179"/>
      <c r="AL24" s="179"/>
      <c r="AM24" s="179"/>
      <c r="AN24" s="179"/>
    </row>
    <row r="25" spans="1:40" ht="15" customHeight="1" x14ac:dyDescent="0.2">
      <c r="A25" s="37"/>
      <c r="B25" s="213"/>
      <c r="C25" s="37"/>
      <c r="D25" s="37"/>
      <c r="E25" s="37"/>
      <c r="F25" s="37"/>
      <c r="G25" s="37"/>
      <c r="H25" s="194"/>
      <c r="I25" s="194"/>
      <c r="J25" s="194"/>
      <c r="K25" s="194"/>
      <c r="L25" s="194"/>
      <c r="M25" s="194"/>
      <c r="N25" s="194"/>
      <c r="O25" s="194"/>
      <c r="P25" s="194"/>
      <c r="Q25" s="194"/>
      <c r="R25" s="194"/>
      <c r="S25" s="194"/>
      <c r="T25" s="194"/>
      <c r="U25" s="194"/>
      <c r="V25" s="194"/>
      <c r="W25" s="186"/>
      <c r="X25" s="179"/>
      <c r="Y25" s="179"/>
      <c r="Z25" s="179"/>
      <c r="AA25" s="179"/>
      <c r="AB25" s="179"/>
      <c r="AC25" s="179"/>
      <c r="AD25" s="179"/>
      <c r="AE25" s="179"/>
      <c r="AF25" s="179"/>
      <c r="AG25" s="179"/>
      <c r="AH25" s="179"/>
      <c r="AI25" s="179"/>
      <c r="AJ25" s="179"/>
      <c r="AK25" s="179"/>
      <c r="AL25" s="179"/>
      <c r="AM25" s="179"/>
      <c r="AN25" s="179"/>
    </row>
    <row r="26" spans="1:40" ht="15" customHeight="1" x14ac:dyDescent="0.2">
      <c r="A26" s="37"/>
      <c r="B26" s="213"/>
      <c r="C26" s="37"/>
      <c r="D26" s="37"/>
      <c r="E26" s="37"/>
      <c r="F26" s="37"/>
      <c r="G26" s="37"/>
      <c r="H26" s="194"/>
      <c r="I26" s="194"/>
      <c r="J26" s="194"/>
      <c r="K26" s="194"/>
      <c r="L26" s="194"/>
      <c r="M26" s="194"/>
      <c r="N26" s="194"/>
      <c r="O26" s="194"/>
      <c r="P26" s="194"/>
      <c r="Q26" s="194"/>
      <c r="R26" s="194"/>
      <c r="S26" s="194"/>
      <c r="T26" s="194"/>
      <c r="U26" s="194"/>
      <c r="V26" s="194"/>
      <c r="W26" s="186"/>
      <c r="X26" s="179"/>
      <c r="Y26" s="179"/>
      <c r="Z26" s="179"/>
      <c r="AA26" s="179"/>
      <c r="AB26" s="179"/>
      <c r="AC26" s="179"/>
      <c r="AD26" s="179"/>
      <c r="AE26" s="179"/>
      <c r="AF26" s="179"/>
      <c r="AG26" s="179"/>
      <c r="AH26" s="179"/>
      <c r="AI26" s="179"/>
      <c r="AJ26" s="179"/>
      <c r="AK26" s="179"/>
      <c r="AL26" s="179"/>
      <c r="AM26" s="179"/>
      <c r="AN26" s="179"/>
    </row>
    <row r="27" spans="1:40" ht="15" customHeight="1" x14ac:dyDescent="0.2">
      <c r="A27" s="214" t="s">
        <v>324</v>
      </c>
      <c r="B27" s="214"/>
      <c r="C27" s="214"/>
      <c r="D27" s="214"/>
      <c r="E27" s="214"/>
      <c r="F27" s="206" t="s">
        <v>325</v>
      </c>
      <c r="G27" s="218"/>
      <c r="H27" s="194"/>
      <c r="I27" s="194"/>
      <c r="J27" s="194"/>
      <c r="K27" s="194"/>
      <c r="L27" s="194"/>
      <c r="M27" s="194"/>
      <c r="N27" s="194"/>
      <c r="O27" s="194"/>
      <c r="P27" s="194"/>
      <c r="Q27" s="194"/>
      <c r="R27" s="194"/>
      <c r="S27" s="194"/>
      <c r="T27" s="194"/>
      <c r="U27" s="194"/>
      <c r="V27" s="194"/>
      <c r="W27" s="186"/>
      <c r="X27" s="179"/>
      <c r="Y27" s="179"/>
      <c r="Z27" s="179"/>
      <c r="AA27" s="179"/>
      <c r="AB27" s="179"/>
      <c r="AC27" s="179"/>
      <c r="AD27" s="179"/>
      <c r="AE27" s="179"/>
      <c r="AF27" s="179"/>
      <c r="AG27" s="179"/>
      <c r="AH27" s="179"/>
      <c r="AI27" s="179"/>
      <c r="AJ27" s="179"/>
      <c r="AK27" s="179"/>
      <c r="AL27" s="179"/>
      <c r="AM27" s="179"/>
      <c r="AN27" s="179"/>
    </row>
    <row r="28" spans="1:40" ht="15" customHeight="1" x14ac:dyDescent="0.2">
      <c r="A28" s="219" t="s">
        <v>326</v>
      </c>
      <c r="B28" s="219"/>
      <c r="C28" s="219"/>
      <c r="D28" s="219"/>
      <c r="E28" s="219"/>
      <c r="F28" s="218"/>
      <c r="G28" s="218"/>
      <c r="H28" s="194"/>
      <c r="I28" s="194"/>
      <c r="J28" s="194"/>
      <c r="K28" s="194"/>
      <c r="L28" s="194"/>
      <c r="M28" s="194"/>
      <c r="N28" s="194"/>
      <c r="O28" s="194"/>
      <c r="P28" s="194"/>
      <c r="Q28" s="194"/>
      <c r="R28" s="194"/>
      <c r="S28" s="194"/>
      <c r="T28" s="194"/>
      <c r="U28" s="194"/>
      <c r="V28" s="194"/>
      <c r="W28" s="186"/>
      <c r="X28" s="179"/>
      <c r="Y28" s="179"/>
      <c r="Z28" s="179"/>
      <c r="AA28" s="179"/>
      <c r="AB28" s="179"/>
      <c r="AC28" s="179"/>
      <c r="AD28" s="179"/>
      <c r="AE28" s="179"/>
      <c r="AF28" s="179"/>
      <c r="AG28" s="179"/>
      <c r="AH28" s="179"/>
      <c r="AI28" s="179"/>
      <c r="AJ28" s="179"/>
      <c r="AK28" s="179"/>
      <c r="AL28" s="179"/>
      <c r="AM28" s="179"/>
      <c r="AN28" s="179"/>
    </row>
    <row r="29" spans="1:40" ht="15" customHeight="1" x14ac:dyDescent="0.2">
      <c r="A29" s="220"/>
      <c r="B29" s="220"/>
      <c r="C29" s="220"/>
      <c r="D29" s="220"/>
      <c r="E29" s="220"/>
      <c r="F29" s="218"/>
      <c r="G29" s="218"/>
      <c r="H29" s="194"/>
      <c r="I29" s="194"/>
      <c r="J29" s="194"/>
      <c r="K29" s="194"/>
      <c r="L29" s="194"/>
      <c r="M29" s="194"/>
      <c r="N29" s="194"/>
      <c r="O29" s="194"/>
      <c r="P29" s="194"/>
      <c r="Q29" s="194"/>
      <c r="R29" s="194"/>
      <c r="S29" s="194"/>
      <c r="T29" s="194"/>
      <c r="U29" s="194"/>
      <c r="V29" s="194"/>
      <c r="W29" s="186"/>
      <c r="X29" s="179"/>
      <c r="Y29" s="179"/>
      <c r="Z29" s="179"/>
      <c r="AA29" s="179"/>
      <c r="AB29" s="179"/>
      <c r="AC29" s="179"/>
      <c r="AD29" s="179"/>
      <c r="AE29" s="179"/>
      <c r="AF29" s="179"/>
      <c r="AG29" s="179"/>
      <c r="AH29" s="179"/>
      <c r="AI29" s="179"/>
      <c r="AJ29" s="179"/>
      <c r="AK29" s="179"/>
      <c r="AL29" s="179"/>
      <c r="AM29" s="179"/>
      <c r="AN29" s="179"/>
    </row>
    <row r="30" spans="1:40" ht="15" customHeight="1" x14ac:dyDescent="0.2">
      <c r="A30" s="220"/>
      <c r="B30" s="220"/>
      <c r="C30" s="220"/>
      <c r="D30" s="220"/>
      <c r="E30" s="220"/>
      <c r="F30" s="218"/>
      <c r="G30" s="218"/>
      <c r="H30" s="194"/>
      <c r="I30" s="194"/>
      <c r="J30" s="194"/>
      <c r="K30" s="194"/>
      <c r="L30" s="194"/>
      <c r="M30" s="194"/>
      <c r="N30" s="194"/>
      <c r="O30" s="194"/>
      <c r="P30" s="194"/>
      <c r="Q30" s="194"/>
      <c r="R30" s="194"/>
      <c r="S30" s="194"/>
      <c r="T30" s="194"/>
      <c r="U30" s="194"/>
      <c r="V30" s="194"/>
      <c r="W30" s="186"/>
      <c r="X30" s="179"/>
      <c r="Y30" s="179"/>
      <c r="Z30" s="179"/>
      <c r="AA30" s="179"/>
      <c r="AB30" s="179"/>
      <c r="AC30" s="179"/>
      <c r="AD30" s="179"/>
      <c r="AE30" s="179"/>
      <c r="AF30" s="179"/>
      <c r="AG30" s="179"/>
      <c r="AH30" s="179"/>
      <c r="AI30" s="179"/>
      <c r="AJ30" s="179"/>
      <c r="AK30" s="179"/>
      <c r="AL30" s="179"/>
      <c r="AM30" s="179"/>
      <c r="AN30" s="179"/>
    </row>
    <row r="31" spans="1:40" ht="15" customHeight="1" x14ac:dyDescent="0.2">
      <c r="A31" s="220"/>
      <c r="B31" s="220"/>
      <c r="C31" s="220"/>
      <c r="D31" s="220"/>
      <c r="E31" s="220"/>
      <c r="F31" s="218"/>
      <c r="G31" s="218"/>
      <c r="H31" s="194"/>
      <c r="I31" s="194"/>
      <c r="J31" s="194"/>
      <c r="K31" s="194"/>
      <c r="L31" s="194"/>
      <c r="M31" s="194"/>
      <c r="N31" s="194"/>
      <c r="O31" s="194"/>
      <c r="P31" s="194"/>
      <c r="Q31" s="194"/>
      <c r="R31" s="194"/>
      <c r="S31" s="194"/>
      <c r="T31" s="194"/>
      <c r="U31" s="194"/>
      <c r="V31" s="194"/>
      <c r="W31" s="186"/>
      <c r="X31" s="179"/>
      <c r="Y31" s="179"/>
      <c r="Z31" s="179"/>
      <c r="AA31" s="179"/>
      <c r="AB31" s="179"/>
      <c r="AC31" s="179"/>
      <c r="AD31" s="179"/>
      <c r="AE31" s="179"/>
      <c r="AF31" s="179"/>
      <c r="AG31" s="179"/>
      <c r="AH31" s="179"/>
      <c r="AI31" s="179"/>
      <c r="AJ31" s="179"/>
      <c r="AK31" s="179"/>
      <c r="AL31" s="179"/>
      <c r="AM31" s="179"/>
      <c r="AN31" s="179"/>
    </row>
    <row r="32" spans="1:40" ht="15" customHeight="1" x14ac:dyDescent="0.2">
      <c r="A32" s="220"/>
      <c r="B32" s="220"/>
      <c r="C32" s="220"/>
      <c r="D32" s="220"/>
      <c r="E32" s="220"/>
      <c r="F32" s="218"/>
      <c r="G32" s="218"/>
      <c r="H32" s="194"/>
      <c r="I32" s="194"/>
      <c r="J32" s="194"/>
      <c r="K32" s="194"/>
      <c r="L32" s="194"/>
      <c r="M32" s="194"/>
      <c r="N32" s="194"/>
      <c r="O32" s="194"/>
      <c r="P32" s="194"/>
      <c r="Q32" s="194"/>
      <c r="R32" s="194"/>
      <c r="S32" s="194"/>
      <c r="T32" s="194"/>
      <c r="U32" s="194"/>
      <c r="V32" s="194"/>
      <c r="W32" s="186"/>
      <c r="X32" s="179"/>
      <c r="Y32" s="179"/>
      <c r="Z32" s="179"/>
      <c r="AA32" s="179"/>
      <c r="AB32" s="179"/>
      <c r="AC32" s="179"/>
      <c r="AD32" s="179"/>
      <c r="AE32" s="179"/>
      <c r="AF32" s="179"/>
      <c r="AG32" s="179"/>
      <c r="AH32" s="179"/>
      <c r="AI32" s="179"/>
      <c r="AJ32" s="179"/>
      <c r="AK32" s="179"/>
      <c r="AL32" s="179"/>
      <c r="AM32" s="179"/>
      <c r="AN32" s="179"/>
    </row>
    <row r="33" spans="1:40" ht="15" customHeight="1" x14ac:dyDescent="0.2">
      <c r="A33" s="220"/>
      <c r="B33" s="220"/>
      <c r="C33" s="220"/>
      <c r="D33" s="220"/>
      <c r="E33" s="220"/>
      <c r="F33" s="218"/>
      <c r="G33" s="218"/>
      <c r="H33" s="194"/>
      <c r="I33" s="194"/>
      <c r="J33" s="194"/>
      <c r="K33" s="194"/>
      <c r="L33" s="194"/>
      <c r="M33" s="194"/>
      <c r="N33" s="194"/>
      <c r="O33" s="194"/>
      <c r="P33" s="194"/>
      <c r="Q33" s="194"/>
      <c r="R33" s="194"/>
      <c r="S33" s="194"/>
      <c r="T33" s="194"/>
      <c r="U33" s="194"/>
      <c r="V33" s="194"/>
      <c r="W33" s="186"/>
      <c r="X33" s="179"/>
      <c r="Y33" s="179"/>
      <c r="Z33" s="179"/>
      <c r="AA33" s="179"/>
      <c r="AB33" s="179"/>
      <c r="AC33" s="179"/>
      <c r="AD33" s="179"/>
      <c r="AE33" s="179"/>
      <c r="AF33" s="179"/>
      <c r="AG33" s="179"/>
      <c r="AH33" s="179"/>
      <c r="AI33" s="179"/>
      <c r="AJ33" s="179"/>
      <c r="AK33" s="179"/>
      <c r="AL33" s="179"/>
      <c r="AM33" s="179"/>
      <c r="AN33" s="179"/>
    </row>
    <row r="34" spans="1:40" ht="15" customHeight="1" x14ac:dyDescent="0.2">
      <c r="A34" s="220"/>
      <c r="B34" s="220"/>
      <c r="C34" s="220"/>
      <c r="D34" s="220"/>
      <c r="E34" s="220"/>
      <c r="F34" s="218"/>
      <c r="G34" s="218"/>
      <c r="H34" s="194"/>
      <c r="I34" s="194"/>
      <c r="J34" s="194"/>
      <c r="K34" s="194"/>
      <c r="L34" s="194"/>
      <c r="M34" s="194"/>
      <c r="N34" s="194"/>
      <c r="O34" s="194"/>
      <c r="P34" s="194"/>
      <c r="Q34" s="194"/>
      <c r="R34" s="194"/>
      <c r="S34" s="194"/>
      <c r="T34" s="194"/>
      <c r="U34" s="194"/>
      <c r="V34" s="194"/>
      <c r="W34" s="186"/>
      <c r="X34" s="179"/>
      <c r="Y34" s="179"/>
      <c r="Z34" s="179"/>
      <c r="AA34" s="179"/>
      <c r="AB34" s="179"/>
      <c r="AC34" s="179"/>
      <c r="AD34" s="179"/>
      <c r="AE34" s="179"/>
      <c r="AF34" s="179"/>
      <c r="AG34" s="179"/>
      <c r="AH34" s="179"/>
      <c r="AI34" s="179"/>
      <c r="AJ34" s="179"/>
      <c r="AK34" s="179"/>
      <c r="AL34" s="179"/>
      <c r="AM34" s="179"/>
      <c r="AN34" s="179"/>
    </row>
    <row r="35" spans="1:40" ht="15" customHeight="1" x14ac:dyDescent="0.2">
      <c r="A35" s="220"/>
      <c r="B35" s="220"/>
      <c r="C35" s="220"/>
      <c r="D35" s="220"/>
      <c r="E35" s="220"/>
      <c r="F35" s="218"/>
      <c r="G35" s="193"/>
      <c r="H35" s="194"/>
      <c r="I35" s="194"/>
      <c r="J35" s="194"/>
      <c r="K35" s="194"/>
      <c r="L35" s="194"/>
      <c r="M35" s="194"/>
      <c r="N35" s="194"/>
      <c r="O35" s="194"/>
      <c r="P35" s="194"/>
      <c r="Q35" s="194"/>
      <c r="R35" s="194"/>
      <c r="S35" s="194"/>
      <c r="T35" s="194"/>
      <c r="U35" s="194"/>
      <c r="V35" s="194"/>
      <c r="W35" s="186"/>
      <c r="X35" s="179"/>
      <c r="Y35" s="179"/>
      <c r="Z35" s="179"/>
      <c r="AA35" s="179"/>
      <c r="AB35" s="179"/>
      <c r="AC35" s="179"/>
      <c r="AD35" s="179"/>
      <c r="AE35" s="179"/>
      <c r="AF35" s="179"/>
      <c r="AG35" s="179"/>
      <c r="AH35" s="179"/>
      <c r="AI35" s="179"/>
      <c r="AJ35" s="179"/>
      <c r="AK35" s="179"/>
      <c r="AL35" s="179"/>
      <c r="AM35" s="179"/>
      <c r="AN35" s="179"/>
    </row>
    <row r="36" spans="1:40" ht="15" customHeight="1" x14ac:dyDescent="0.3">
      <c r="A36" s="221"/>
      <c r="B36" s="222"/>
      <c r="C36" s="223"/>
      <c r="D36" s="224"/>
      <c r="E36" s="193"/>
      <c r="F36" s="193"/>
      <c r="G36" s="37"/>
      <c r="H36" s="225"/>
      <c r="I36" s="186"/>
      <c r="J36" s="186"/>
      <c r="K36" s="186"/>
      <c r="L36" s="186"/>
      <c r="M36" s="186"/>
      <c r="N36" s="186"/>
      <c r="O36" s="194"/>
      <c r="P36" s="194"/>
      <c r="Q36" s="194"/>
      <c r="R36" s="194"/>
      <c r="S36" s="194"/>
      <c r="T36" s="194"/>
      <c r="U36" s="194"/>
      <c r="V36" s="194"/>
      <c r="W36" s="186"/>
      <c r="X36" s="179"/>
      <c r="Y36" s="179"/>
      <c r="Z36" s="179"/>
      <c r="AA36" s="179"/>
      <c r="AB36" s="179"/>
      <c r="AC36" s="179"/>
      <c r="AD36" s="179"/>
      <c r="AE36" s="179"/>
      <c r="AF36" s="179"/>
      <c r="AG36" s="179"/>
      <c r="AH36" s="179"/>
      <c r="AI36" s="179"/>
      <c r="AJ36" s="179"/>
      <c r="AK36" s="179"/>
      <c r="AL36" s="179"/>
      <c r="AM36" s="179"/>
      <c r="AN36" s="179"/>
    </row>
    <row r="37" spans="1:40" ht="15" customHeight="1" x14ac:dyDescent="0.3">
      <c r="A37" s="214" t="s">
        <v>327</v>
      </c>
      <c r="B37" s="214"/>
      <c r="C37" s="214"/>
      <c r="D37" s="214"/>
      <c r="E37" s="214"/>
      <c r="F37" s="206" t="s">
        <v>325</v>
      </c>
      <c r="G37" s="218"/>
      <c r="H37" s="226"/>
      <c r="I37" s="186"/>
      <c r="J37" s="186"/>
      <c r="K37" s="186"/>
      <c r="L37" s="186"/>
      <c r="M37" s="186"/>
      <c r="N37" s="186"/>
      <c r="O37" s="186"/>
      <c r="P37" s="186"/>
      <c r="Q37" s="186"/>
      <c r="R37" s="186"/>
      <c r="S37" s="186"/>
      <c r="T37" s="186"/>
      <c r="U37" s="186"/>
      <c r="V37" s="186"/>
      <c r="W37" s="186"/>
      <c r="X37" s="179"/>
      <c r="Y37" s="179"/>
      <c r="Z37" s="179"/>
      <c r="AA37" s="179"/>
      <c r="AB37" s="179"/>
      <c r="AC37" s="179"/>
      <c r="AD37" s="179"/>
      <c r="AE37" s="179"/>
      <c r="AF37" s="179"/>
      <c r="AG37" s="179"/>
      <c r="AH37" s="179"/>
      <c r="AI37" s="179"/>
      <c r="AJ37" s="179"/>
      <c r="AK37" s="179"/>
      <c r="AL37" s="179"/>
      <c r="AM37" s="179"/>
      <c r="AN37" s="179"/>
    </row>
    <row r="38" spans="1:40" ht="15" customHeight="1" x14ac:dyDescent="0.2">
      <c r="A38" s="219" t="s">
        <v>328</v>
      </c>
      <c r="B38" s="219"/>
      <c r="C38" s="219"/>
      <c r="D38" s="219"/>
      <c r="E38" s="219"/>
      <c r="F38" s="218"/>
      <c r="G38" s="218"/>
      <c r="H38" s="194"/>
      <c r="I38" s="194"/>
      <c r="J38" s="194"/>
      <c r="K38" s="194"/>
      <c r="L38" s="194"/>
      <c r="M38" s="194"/>
      <c r="N38" s="194"/>
      <c r="O38" s="186"/>
      <c r="P38" s="186"/>
      <c r="Q38" s="186"/>
      <c r="R38" s="186"/>
      <c r="S38" s="186"/>
      <c r="T38" s="186"/>
      <c r="U38" s="186"/>
      <c r="V38" s="186"/>
      <c r="W38" s="186"/>
      <c r="X38" s="179"/>
      <c r="Y38" s="179"/>
      <c r="Z38" s="179"/>
      <c r="AA38" s="179"/>
      <c r="AB38" s="179"/>
      <c r="AC38" s="179"/>
      <c r="AD38" s="179"/>
      <c r="AE38" s="179"/>
      <c r="AF38" s="179"/>
      <c r="AG38" s="179"/>
      <c r="AH38" s="179"/>
      <c r="AI38" s="179"/>
      <c r="AJ38" s="179"/>
      <c r="AK38" s="179"/>
      <c r="AL38" s="179"/>
      <c r="AM38" s="179"/>
      <c r="AN38" s="179"/>
    </row>
    <row r="39" spans="1:40" ht="15" customHeight="1" x14ac:dyDescent="0.2">
      <c r="A39" s="220"/>
      <c r="B39" s="220"/>
      <c r="C39" s="220"/>
      <c r="D39" s="220"/>
      <c r="E39" s="220"/>
      <c r="F39" s="218"/>
      <c r="G39" s="218"/>
      <c r="H39" s="194"/>
      <c r="I39" s="194"/>
      <c r="J39" s="194"/>
      <c r="K39" s="194"/>
      <c r="L39" s="194"/>
      <c r="M39" s="194"/>
      <c r="N39" s="194"/>
      <c r="O39" s="194"/>
      <c r="P39" s="194"/>
      <c r="Q39" s="194"/>
      <c r="R39" s="194"/>
      <c r="S39" s="194"/>
      <c r="T39" s="194"/>
      <c r="U39" s="194"/>
      <c r="V39" s="194"/>
      <c r="W39" s="186"/>
      <c r="X39" s="179"/>
      <c r="Y39" s="179"/>
      <c r="Z39" s="179"/>
      <c r="AA39" s="179"/>
      <c r="AB39" s="179"/>
      <c r="AC39" s="179"/>
      <c r="AD39" s="179"/>
      <c r="AE39" s="179"/>
      <c r="AF39" s="179"/>
      <c r="AG39" s="179"/>
      <c r="AH39" s="179"/>
      <c r="AI39" s="179"/>
      <c r="AJ39" s="179"/>
      <c r="AK39" s="179"/>
      <c r="AL39" s="179"/>
      <c r="AM39" s="179"/>
      <c r="AN39" s="179"/>
    </row>
    <row r="40" spans="1:40" ht="15" customHeight="1" x14ac:dyDescent="0.2">
      <c r="A40" s="220"/>
      <c r="B40" s="220"/>
      <c r="C40" s="220"/>
      <c r="D40" s="220"/>
      <c r="E40" s="220"/>
      <c r="F40" s="218"/>
      <c r="H40" s="194"/>
      <c r="I40" s="194"/>
      <c r="J40" s="194"/>
      <c r="K40" s="194"/>
      <c r="L40" s="194"/>
      <c r="M40" s="194"/>
      <c r="N40" s="194"/>
      <c r="O40" s="194"/>
      <c r="P40" s="194"/>
      <c r="Q40" s="194"/>
      <c r="R40" s="194"/>
      <c r="S40" s="194"/>
      <c r="T40" s="194"/>
      <c r="U40" s="194"/>
      <c r="V40" s="194"/>
      <c r="W40" s="186"/>
      <c r="X40" s="179"/>
      <c r="Y40" s="179"/>
      <c r="Z40" s="179"/>
      <c r="AA40" s="179"/>
      <c r="AB40" s="179"/>
      <c r="AC40" s="179"/>
      <c r="AD40" s="179"/>
      <c r="AE40" s="179"/>
      <c r="AF40" s="179"/>
      <c r="AG40" s="179"/>
      <c r="AH40" s="179"/>
      <c r="AI40" s="179"/>
      <c r="AJ40" s="179"/>
      <c r="AK40" s="179"/>
      <c r="AL40" s="179"/>
      <c r="AM40" s="179"/>
      <c r="AN40" s="179"/>
    </row>
    <row r="41" spans="1:40" ht="12.75" customHeight="1" x14ac:dyDescent="0.2">
      <c r="A41" s="221"/>
      <c r="G41" s="37"/>
      <c r="H41" s="194"/>
      <c r="I41" s="194"/>
      <c r="J41" s="194"/>
      <c r="K41" s="194"/>
      <c r="L41" s="194"/>
      <c r="M41" s="194"/>
      <c r="N41" s="194"/>
      <c r="O41" s="194"/>
      <c r="P41" s="194"/>
      <c r="Q41" s="194"/>
      <c r="R41" s="194"/>
      <c r="S41" s="194"/>
      <c r="T41" s="194"/>
      <c r="U41" s="194"/>
      <c r="V41" s="194"/>
      <c r="W41" s="186"/>
      <c r="X41" s="179"/>
      <c r="Y41" s="179"/>
      <c r="Z41" s="179"/>
      <c r="AA41" s="179"/>
      <c r="AB41" s="179"/>
      <c r="AC41" s="179"/>
      <c r="AD41" s="179"/>
      <c r="AE41" s="179"/>
      <c r="AF41" s="179"/>
      <c r="AG41" s="179"/>
      <c r="AH41" s="179"/>
      <c r="AI41" s="179"/>
      <c r="AJ41" s="179"/>
      <c r="AK41" s="179"/>
      <c r="AL41" s="179"/>
      <c r="AM41" s="179"/>
      <c r="AN41" s="179"/>
    </row>
    <row r="42" spans="1:40" ht="15" customHeight="1" x14ac:dyDescent="0.2">
      <c r="A42" s="214" t="s">
        <v>329</v>
      </c>
      <c r="B42" s="214"/>
      <c r="C42" s="214"/>
      <c r="D42" s="214"/>
      <c r="E42" s="214"/>
      <c r="F42" s="206" t="s">
        <v>325</v>
      </c>
      <c r="G42" s="218"/>
      <c r="H42" s="194"/>
      <c r="I42" s="194"/>
      <c r="J42" s="194"/>
      <c r="K42" s="194"/>
      <c r="L42" s="194"/>
      <c r="M42" s="194"/>
      <c r="N42" s="194"/>
      <c r="O42" s="194"/>
      <c r="P42" s="194"/>
      <c r="Q42" s="194"/>
      <c r="R42" s="194"/>
      <c r="S42" s="194"/>
      <c r="T42" s="194"/>
      <c r="U42" s="194"/>
      <c r="V42" s="194"/>
      <c r="W42" s="186"/>
      <c r="X42" s="179"/>
      <c r="Y42" s="179"/>
      <c r="Z42" s="179"/>
      <c r="AA42" s="179"/>
      <c r="AB42" s="179"/>
      <c r="AC42" s="179"/>
      <c r="AD42" s="179"/>
      <c r="AE42" s="179"/>
      <c r="AF42" s="179"/>
      <c r="AG42" s="179"/>
      <c r="AH42" s="179"/>
      <c r="AI42" s="179"/>
      <c r="AJ42" s="179"/>
      <c r="AK42" s="179"/>
      <c r="AL42" s="179"/>
      <c r="AM42" s="179"/>
      <c r="AN42" s="179"/>
    </row>
    <row r="43" spans="1:40" ht="15" customHeight="1" x14ac:dyDescent="0.2">
      <c r="A43" s="219" t="s">
        <v>330</v>
      </c>
      <c r="B43" s="219"/>
      <c r="C43" s="219"/>
      <c r="D43" s="219"/>
      <c r="E43" s="219"/>
      <c r="F43" s="218"/>
      <c r="G43" s="218"/>
      <c r="H43" s="194"/>
      <c r="I43" s="194"/>
      <c r="J43" s="194"/>
      <c r="K43" s="194"/>
      <c r="L43" s="194"/>
      <c r="M43" s="194"/>
      <c r="N43" s="194"/>
      <c r="O43" s="194"/>
      <c r="P43" s="194"/>
      <c r="Q43" s="194"/>
      <c r="R43" s="194"/>
      <c r="S43" s="194"/>
      <c r="T43" s="194"/>
      <c r="U43" s="194"/>
      <c r="V43" s="194"/>
      <c r="W43" s="186"/>
      <c r="X43" s="179"/>
      <c r="Y43" s="179"/>
      <c r="Z43" s="179"/>
      <c r="AA43" s="179"/>
      <c r="AB43" s="179"/>
      <c r="AC43" s="179"/>
      <c r="AD43" s="179"/>
      <c r="AE43" s="179"/>
      <c r="AF43" s="179"/>
      <c r="AG43" s="179"/>
      <c r="AH43" s="179"/>
      <c r="AI43" s="179"/>
      <c r="AJ43" s="179"/>
      <c r="AK43" s="179"/>
      <c r="AL43" s="179"/>
      <c r="AM43" s="179"/>
      <c r="AN43" s="179"/>
    </row>
    <row r="44" spans="1:40" ht="15" customHeight="1" x14ac:dyDescent="0.2">
      <c r="A44" s="220"/>
      <c r="B44" s="220"/>
      <c r="C44" s="220"/>
      <c r="D44" s="220"/>
      <c r="E44" s="220"/>
      <c r="F44" s="218"/>
      <c r="G44" s="218"/>
      <c r="H44" s="194"/>
      <c r="I44" s="194"/>
      <c r="J44" s="194"/>
      <c r="K44" s="194"/>
      <c r="L44" s="194"/>
      <c r="M44" s="194"/>
      <c r="N44" s="194"/>
      <c r="O44" s="194"/>
      <c r="P44" s="194"/>
      <c r="Q44" s="194"/>
      <c r="R44" s="194"/>
      <c r="S44" s="194"/>
      <c r="T44" s="194"/>
      <c r="U44" s="194"/>
      <c r="V44" s="194"/>
      <c r="W44" s="186"/>
      <c r="X44" s="179"/>
      <c r="Y44" s="179"/>
      <c r="Z44" s="179"/>
      <c r="AA44" s="179"/>
      <c r="AB44" s="179"/>
      <c r="AC44" s="179"/>
      <c r="AD44" s="179"/>
      <c r="AE44" s="179"/>
      <c r="AF44" s="179"/>
      <c r="AG44" s="179"/>
      <c r="AH44" s="179"/>
      <c r="AI44" s="179"/>
      <c r="AJ44" s="179"/>
      <c r="AK44" s="179"/>
      <c r="AL44" s="179"/>
      <c r="AM44" s="179"/>
      <c r="AN44" s="179"/>
    </row>
    <row r="45" spans="1:40" ht="15" customHeight="1" x14ac:dyDescent="0.2">
      <c r="A45" s="220"/>
      <c r="B45" s="220"/>
      <c r="C45" s="220"/>
      <c r="D45" s="220"/>
      <c r="E45" s="220"/>
      <c r="F45" s="218"/>
      <c r="H45" s="194"/>
      <c r="I45" s="194"/>
      <c r="J45" s="194"/>
      <c r="K45" s="194"/>
      <c r="L45" s="194"/>
      <c r="M45" s="194"/>
      <c r="N45" s="194"/>
      <c r="O45" s="194"/>
      <c r="P45" s="194"/>
      <c r="Q45" s="194"/>
      <c r="R45" s="194"/>
      <c r="S45" s="194"/>
      <c r="T45" s="194"/>
      <c r="U45" s="194"/>
      <c r="V45" s="194"/>
      <c r="W45" s="186"/>
      <c r="X45" s="179"/>
      <c r="Y45" s="179"/>
      <c r="Z45" s="179"/>
      <c r="AA45" s="179"/>
      <c r="AB45" s="179"/>
      <c r="AC45" s="179"/>
      <c r="AD45" s="179"/>
      <c r="AE45" s="179"/>
      <c r="AF45" s="179"/>
      <c r="AG45" s="179"/>
      <c r="AH45" s="179"/>
      <c r="AI45" s="179"/>
      <c r="AJ45" s="179"/>
      <c r="AK45" s="179"/>
      <c r="AL45" s="179"/>
      <c r="AM45" s="179"/>
      <c r="AN45" s="179"/>
    </row>
    <row r="46" spans="1:40" ht="15" customHeight="1" x14ac:dyDescent="0.2">
      <c r="A46" s="221"/>
      <c r="G46" s="37"/>
      <c r="H46" s="194"/>
      <c r="I46" s="194"/>
      <c r="J46" s="194"/>
      <c r="K46" s="194"/>
      <c r="L46" s="194"/>
      <c r="M46" s="194"/>
      <c r="N46" s="194"/>
      <c r="O46" s="194"/>
      <c r="P46" s="194"/>
      <c r="Q46" s="194"/>
      <c r="R46" s="194"/>
      <c r="S46" s="194"/>
      <c r="T46" s="194"/>
      <c r="U46" s="194"/>
      <c r="V46" s="194"/>
      <c r="W46" s="186"/>
      <c r="X46" s="179"/>
      <c r="Y46" s="179"/>
      <c r="Z46" s="179"/>
      <c r="AA46" s="179"/>
      <c r="AB46" s="179"/>
      <c r="AC46" s="179"/>
      <c r="AD46" s="179"/>
      <c r="AE46" s="179"/>
      <c r="AF46" s="179"/>
      <c r="AG46" s="179"/>
      <c r="AH46" s="179"/>
      <c r="AI46" s="179"/>
      <c r="AJ46" s="179"/>
      <c r="AK46" s="179"/>
      <c r="AL46" s="179"/>
      <c r="AM46" s="179"/>
      <c r="AN46" s="179"/>
    </row>
    <row r="47" spans="1:40" ht="15" customHeight="1" x14ac:dyDescent="0.2">
      <c r="A47" s="214" t="s">
        <v>331</v>
      </c>
      <c r="B47" s="214"/>
      <c r="C47" s="214"/>
      <c r="D47" s="214"/>
      <c r="E47" s="214"/>
      <c r="F47" s="206" t="s">
        <v>325</v>
      </c>
      <c r="G47" s="218"/>
      <c r="H47" s="194"/>
      <c r="I47" s="194"/>
      <c r="J47" s="194"/>
      <c r="K47" s="194"/>
      <c r="L47" s="194"/>
      <c r="M47" s="194"/>
      <c r="N47" s="194"/>
      <c r="O47" s="194"/>
      <c r="P47" s="194"/>
      <c r="Q47" s="194"/>
      <c r="R47" s="194"/>
      <c r="S47" s="194"/>
      <c r="T47" s="194"/>
      <c r="U47" s="194"/>
      <c r="V47" s="194"/>
      <c r="W47" s="186"/>
      <c r="X47" s="179"/>
      <c r="Y47" s="179"/>
      <c r="Z47" s="179"/>
      <c r="AA47" s="179"/>
      <c r="AB47" s="179"/>
      <c r="AC47" s="179"/>
      <c r="AD47" s="179"/>
      <c r="AE47" s="179"/>
      <c r="AF47" s="179"/>
      <c r="AG47" s="179"/>
      <c r="AH47" s="179"/>
      <c r="AI47" s="179"/>
      <c r="AJ47" s="179"/>
      <c r="AK47" s="179"/>
      <c r="AL47" s="179"/>
      <c r="AM47" s="179"/>
      <c r="AN47" s="179"/>
    </row>
    <row r="48" spans="1:40" ht="15" customHeight="1" x14ac:dyDescent="0.2">
      <c r="A48" s="219" t="s">
        <v>332</v>
      </c>
      <c r="B48" s="219"/>
      <c r="C48" s="219"/>
      <c r="D48" s="219"/>
      <c r="E48" s="219"/>
      <c r="F48" s="218"/>
      <c r="G48" s="218"/>
      <c r="H48" s="194"/>
      <c r="I48" s="194"/>
      <c r="J48" s="194"/>
      <c r="K48" s="194"/>
      <c r="L48" s="194"/>
      <c r="M48" s="194"/>
      <c r="N48" s="194"/>
      <c r="O48" s="194"/>
      <c r="P48" s="194"/>
      <c r="Q48" s="194"/>
      <c r="R48" s="194"/>
      <c r="S48" s="194"/>
      <c r="T48" s="194"/>
      <c r="U48" s="194"/>
      <c r="V48" s="194"/>
      <c r="W48" s="186"/>
      <c r="X48" s="179"/>
      <c r="Y48" s="179"/>
      <c r="Z48" s="179"/>
      <c r="AA48" s="179"/>
      <c r="AB48" s="179"/>
      <c r="AC48" s="179"/>
      <c r="AD48" s="179"/>
      <c r="AE48" s="179"/>
      <c r="AF48" s="179"/>
      <c r="AG48" s="179"/>
      <c r="AH48" s="179"/>
      <c r="AI48" s="179"/>
      <c r="AJ48" s="179"/>
      <c r="AK48" s="179"/>
      <c r="AL48" s="179"/>
      <c r="AM48" s="179"/>
      <c r="AN48" s="179"/>
    </row>
    <row r="49" spans="1:40" ht="15" customHeight="1" x14ac:dyDescent="0.2">
      <c r="A49" s="220"/>
      <c r="B49" s="220"/>
      <c r="C49" s="220"/>
      <c r="D49" s="220"/>
      <c r="E49" s="220"/>
      <c r="F49" s="218"/>
      <c r="G49" s="218"/>
      <c r="H49" s="194"/>
      <c r="I49" s="194"/>
      <c r="J49" s="194"/>
      <c r="K49" s="194"/>
      <c r="L49" s="194"/>
      <c r="M49" s="194"/>
      <c r="N49" s="194"/>
      <c r="O49" s="194"/>
      <c r="P49" s="194"/>
      <c r="Q49" s="194"/>
      <c r="R49" s="194"/>
      <c r="S49" s="194"/>
      <c r="T49" s="194"/>
      <c r="U49" s="194"/>
      <c r="V49" s="194"/>
      <c r="W49" s="186"/>
      <c r="X49" s="179"/>
      <c r="Y49" s="179"/>
      <c r="Z49" s="179"/>
      <c r="AA49" s="179"/>
      <c r="AB49" s="179"/>
      <c r="AC49" s="179"/>
      <c r="AD49" s="179"/>
      <c r="AE49" s="179"/>
      <c r="AF49" s="179"/>
      <c r="AG49" s="179"/>
      <c r="AH49" s="179"/>
      <c r="AI49" s="179"/>
      <c r="AJ49" s="179"/>
      <c r="AK49" s="179"/>
      <c r="AL49" s="179"/>
      <c r="AM49" s="179"/>
      <c r="AN49" s="179"/>
    </row>
    <row r="50" spans="1:40" ht="15" customHeight="1" x14ac:dyDescent="0.2">
      <c r="A50" s="220"/>
      <c r="B50" s="220"/>
      <c r="C50" s="220"/>
      <c r="D50" s="220"/>
      <c r="E50" s="220"/>
      <c r="F50" s="218"/>
      <c r="G50" s="218"/>
      <c r="H50" s="194"/>
      <c r="I50" s="194"/>
      <c r="J50" s="194"/>
      <c r="K50" s="194"/>
      <c r="L50" s="194"/>
      <c r="M50" s="194"/>
      <c r="N50" s="194"/>
      <c r="O50" s="194"/>
      <c r="P50" s="194"/>
      <c r="Q50" s="194"/>
      <c r="R50" s="194"/>
      <c r="S50" s="194"/>
      <c r="T50" s="194"/>
      <c r="U50" s="194"/>
      <c r="V50" s="194"/>
      <c r="W50" s="186"/>
      <c r="X50" s="179"/>
      <c r="Y50" s="179"/>
      <c r="Z50" s="179"/>
      <c r="AA50" s="179"/>
      <c r="AB50" s="179"/>
      <c r="AC50" s="179"/>
      <c r="AD50" s="179"/>
      <c r="AE50" s="179"/>
      <c r="AF50" s="179"/>
      <c r="AG50" s="179"/>
      <c r="AH50" s="179"/>
      <c r="AI50" s="179"/>
      <c r="AJ50" s="179"/>
      <c r="AK50" s="179"/>
      <c r="AL50" s="179"/>
      <c r="AM50" s="179"/>
      <c r="AN50" s="179"/>
    </row>
    <row r="51" spans="1:40" ht="15" customHeight="1" x14ac:dyDescent="0.2">
      <c r="A51" s="220"/>
      <c r="B51" s="220"/>
      <c r="C51" s="220"/>
      <c r="D51" s="220"/>
      <c r="E51" s="220"/>
      <c r="F51" s="218"/>
      <c r="G51" s="218"/>
      <c r="H51" s="194"/>
      <c r="I51" s="194"/>
      <c r="J51" s="194"/>
      <c r="K51" s="194"/>
      <c r="L51" s="194"/>
      <c r="M51" s="194"/>
      <c r="N51" s="194"/>
      <c r="O51" s="194"/>
      <c r="P51" s="194"/>
      <c r="Q51" s="194"/>
      <c r="R51" s="194"/>
      <c r="S51" s="194"/>
      <c r="T51" s="194"/>
      <c r="U51" s="194"/>
      <c r="V51" s="194"/>
      <c r="W51" s="186"/>
      <c r="X51" s="179"/>
      <c r="Y51" s="179"/>
      <c r="Z51" s="179"/>
      <c r="AA51" s="179"/>
      <c r="AB51" s="179"/>
      <c r="AC51" s="179"/>
      <c r="AD51" s="179"/>
      <c r="AE51" s="179"/>
      <c r="AF51" s="179"/>
      <c r="AG51" s="179"/>
      <c r="AH51" s="179"/>
      <c r="AI51" s="179"/>
      <c r="AJ51" s="179"/>
      <c r="AK51" s="179"/>
      <c r="AL51" s="179"/>
      <c r="AM51" s="179"/>
      <c r="AN51" s="179"/>
    </row>
    <row r="52" spans="1:40" ht="15" customHeight="1" x14ac:dyDescent="0.2">
      <c r="A52" s="220"/>
      <c r="B52" s="220"/>
      <c r="C52" s="220"/>
      <c r="D52" s="220"/>
      <c r="E52" s="220"/>
      <c r="F52" s="218"/>
      <c r="H52" s="194"/>
      <c r="I52" s="194"/>
      <c r="J52" s="194"/>
      <c r="K52" s="194"/>
      <c r="L52" s="194"/>
      <c r="M52" s="194"/>
      <c r="N52" s="194"/>
      <c r="O52" s="194"/>
      <c r="P52" s="194"/>
      <c r="Q52" s="194"/>
      <c r="R52" s="194"/>
      <c r="S52" s="194"/>
      <c r="T52" s="194"/>
      <c r="U52" s="194"/>
      <c r="V52" s="194"/>
      <c r="W52" s="186"/>
      <c r="X52" s="179"/>
      <c r="Y52" s="179"/>
      <c r="Z52" s="179"/>
      <c r="AA52" s="179"/>
      <c r="AB52" s="179"/>
      <c r="AC52" s="179"/>
      <c r="AD52" s="179"/>
      <c r="AE52" s="179"/>
      <c r="AF52" s="179"/>
      <c r="AG52" s="179"/>
      <c r="AH52" s="179"/>
      <c r="AI52" s="179"/>
      <c r="AJ52" s="179"/>
      <c r="AK52" s="179"/>
      <c r="AL52" s="179"/>
      <c r="AM52" s="179"/>
      <c r="AN52" s="179"/>
    </row>
    <row r="53" spans="1:40" ht="15" customHeight="1" x14ac:dyDescent="0.2">
      <c r="A53" s="193"/>
      <c r="H53" s="194"/>
      <c r="I53" s="194"/>
      <c r="J53" s="194"/>
      <c r="K53" s="194"/>
      <c r="L53" s="194"/>
      <c r="M53" s="194"/>
      <c r="N53" s="194"/>
      <c r="O53" s="194"/>
      <c r="P53" s="194"/>
      <c r="Q53" s="194"/>
      <c r="R53" s="194"/>
      <c r="S53" s="194"/>
      <c r="T53" s="194"/>
      <c r="U53" s="194"/>
      <c r="V53" s="194"/>
      <c r="W53" s="186"/>
      <c r="X53" s="179"/>
      <c r="Y53" s="179"/>
      <c r="Z53" s="179"/>
      <c r="AA53" s="179"/>
      <c r="AB53" s="179"/>
      <c r="AC53" s="179"/>
      <c r="AD53" s="179"/>
      <c r="AE53" s="179"/>
      <c r="AF53" s="179"/>
      <c r="AG53" s="179"/>
      <c r="AH53" s="179"/>
      <c r="AI53" s="179"/>
      <c r="AJ53" s="179"/>
      <c r="AK53" s="179"/>
      <c r="AL53" s="179"/>
      <c r="AM53" s="179"/>
      <c r="AN53" s="179"/>
    </row>
    <row r="54" spans="1:40" ht="15" customHeight="1" x14ac:dyDescent="0.2">
      <c r="A54" s="193"/>
      <c r="H54" s="194"/>
      <c r="I54" s="194"/>
      <c r="J54" s="194"/>
      <c r="K54" s="194"/>
      <c r="L54" s="194"/>
      <c r="M54" s="194"/>
      <c r="N54" s="194"/>
      <c r="O54" s="194"/>
      <c r="P54" s="194"/>
      <c r="Q54" s="194"/>
      <c r="R54" s="194"/>
      <c r="S54" s="194"/>
      <c r="T54" s="194"/>
      <c r="U54" s="194"/>
      <c r="V54" s="194"/>
      <c r="W54" s="186"/>
      <c r="X54" s="179"/>
      <c r="Y54" s="179"/>
      <c r="Z54" s="179"/>
      <c r="AA54" s="179"/>
      <c r="AB54" s="179"/>
      <c r="AC54" s="179"/>
      <c r="AD54" s="179"/>
      <c r="AE54" s="179"/>
      <c r="AF54" s="179"/>
      <c r="AG54" s="179"/>
      <c r="AH54" s="179"/>
      <c r="AI54" s="179"/>
      <c r="AJ54" s="179"/>
      <c r="AK54" s="179"/>
      <c r="AL54" s="179"/>
      <c r="AM54" s="179"/>
      <c r="AN54" s="179"/>
    </row>
    <row r="55" spans="1:40" ht="15" customHeight="1" x14ac:dyDescent="0.2">
      <c r="A55" s="193"/>
      <c r="H55" s="194"/>
      <c r="I55" s="194"/>
      <c r="J55" s="194"/>
      <c r="K55" s="194"/>
      <c r="L55" s="194"/>
      <c r="M55" s="194"/>
      <c r="N55" s="194"/>
      <c r="O55" s="194"/>
      <c r="P55" s="194"/>
      <c r="Q55" s="194"/>
      <c r="R55" s="194"/>
      <c r="S55" s="194"/>
      <c r="T55" s="194"/>
      <c r="U55" s="194"/>
      <c r="V55" s="194"/>
      <c r="W55" s="227"/>
      <c r="X55" s="179"/>
      <c r="Y55" s="179"/>
      <c r="Z55" s="179"/>
      <c r="AA55" s="179"/>
      <c r="AB55" s="179"/>
      <c r="AC55" s="179"/>
      <c r="AD55" s="179"/>
      <c r="AE55" s="179"/>
      <c r="AF55" s="179"/>
      <c r="AG55" s="179"/>
      <c r="AH55" s="179"/>
      <c r="AI55" s="179"/>
      <c r="AJ55" s="179"/>
      <c r="AK55" s="179"/>
      <c r="AL55" s="179"/>
      <c r="AM55" s="179"/>
      <c r="AN55" s="179"/>
    </row>
    <row r="56" spans="1:40" ht="15" customHeight="1" x14ac:dyDescent="0.2">
      <c r="A56" s="193"/>
      <c r="H56" s="194"/>
      <c r="I56" s="194"/>
      <c r="J56" s="194"/>
      <c r="K56" s="194"/>
      <c r="L56" s="194"/>
      <c r="M56" s="194"/>
      <c r="N56" s="194"/>
      <c r="O56" s="194"/>
      <c r="P56" s="194"/>
      <c r="Q56" s="194"/>
      <c r="R56" s="194"/>
      <c r="S56" s="194"/>
      <c r="T56" s="194"/>
      <c r="U56" s="194"/>
      <c r="V56" s="194"/>
      <c r="W56" s="227"/>
      <c r="X56" s="179"/>
      <c r="Y56" s="179"/>
      <c r="Z56" s="179"/>
      <c r="AA56" s="179"/>
      <c r="AB56" s="179"/>
      <c r="AC56" s="179"/>
      <c r="AD56" s="179"/>
      <c r="AE56" s="179"/>
      <c r="AF56" s="179"/>
      <c r="AG56" s="179"/>
      <c r="AH56" s="179"/>
      <c r="AI56" s="179"/>
      <c r="AJ56" s="179"/>
      <c r="AK56" s="179"/>
      <c r="AL56" s="179"/>
      <c r="AM56" s="179"/>
      <c r="AN56" s="179"/>
    </row>
    <row r="57" spans="1:40" ht="15" customHeight="1" x14ac:dyDescent="0.2">
      <c r="A57" s="193"/>
      <c r="H57" s="194"/>
      <c r="I57" s="194"/>
      <c r="J57" s="194"/>
      <c r="K57" s="194"/>
      <c r="L57" s="194"/>
      <c r="M57" s="194"/>
      <c r="N57" s="194"/>
      <c r="O57" s="194"/>
      <c r="P57" s="194"/>
      <c r="Q57" s="194"/>
      <c r="R57" s="194"/>
      <c r="S57" s="194"/>
      <c r="T57" s="194"/>
      <c r="U57" s="194"/>
      <c r="V57" s="194"/>
      <c r="W57" s="227"/>
      <c r="X57" s="179"/>
      <c r="Y57" s="179"/>
      <c r="Z57" s="179"/>
      <c r="AA57" s="179"/>
      <c r="AB57" s="179"/>
      <c r="AC57" s="179"/>
      <c r="AD57" s="179"/>
      <c r="AE57" s="179"/>
      <c r="AF57" s="179"/>
      <c r="AG57" s="179"/>
      <c r="AH57" s="179"/>
      <c r="AI57" s="179"/>
      <c r="AJ57" s="179"/>
      <c r="AK57" s="179"/>
      <c r="AL57" s="179"/>
      <c r="AM57" s="179"/>
      <c r="AN57" s="179"/>
    </row>
    <row r="58" spans="1:40" ht="15" customHeight="1" x14ac:dyDescent="0.2">
      <c r="A58" s="193"/>
      <c r="H58" s="194"/>
      <c r="I58" s="194"/>
      <c r="J58" s="194"/>
      <c r="K58" s="194"/>
      <c r="L58" s="194"/>
      <c r="M58" s="194"/>
      <c r="N58" s="194"/>
      <c r="O58" s="194"/>
      <c r="P58" s="194"/>
      <c r="Q58" s="194"/>
      <c r="R58" s="194"/>
      <c r="S58" s="194"/>
      <c r="T58" s="194"/>
      <c r="U58" s="194"/>
      <c r="V58" s="194"/>
      <c r="W58" s="186"/>
      <c r="X58" s="179"/>
      <c r="Y58" s="179"/>
      <c r="Z58" s="179"/>
      <c r="AA58" s="179"/>
      <c r="AB58" s="179"/>
      <c r="AC58" s="179"/>
      <c r="AD58" s="179"/>
      <c r="AE58" s="179"/>
      <c r="AF58" s="179"/>
      <c r="AG58" s="179"/>
      <c r="AH58" s="179"/>
      <c r="AI58" s="179"/>
      <c r="AJ58" s="179"/>
      <c r="AK58" s="179"/>
      <c r="AL58" s="179"/>
      <c r="AM58" s="179"/>
      <c r="AN58" s="179"/>
    </row>
    <row r="59" spans="1:40" ht="15" customHeight="1" x14ac:dyDescent="0.2">
      <c r="A59" s="193"/>
      <c r="H59" s="194"/>
      <c r="I59" s="194"/>
      <c r="J59" s="194"/>
      <c r="K59" s="194"/>
      <c r="L59" s="194"/>
      <c r="M59" s="194"/>
      <c r="N59" s="194"/>
      <c r="O59" s="194"/>
      <c r="P59" s="194"/>
      <c r="Q59" s="194"/>
      <c r="R59" s="194"/>
      <c r="S59" s="194"/>
      <c r="T59" s="194"/>
      <c r="U59" s="194"/>
      <c r="V59" s="194"/>
      <c r="W59" s="186"/>
      <c r="X59" s="179"/>
      <c r="Y59" s="179"/>
      <c r="Z59" s="179"/>
      <c r="AA59" s="179"/>
      <c r="AB59" s="179"/>
      <c r="AC59" s="179"/>
      <c r="AD59" s="179"/>
      <c r="AE59" s="179"/>
      <c r="AF59" s="179"/>
      <c r="AG59" s="179"/>
      <c r="AH59" s="179"/>
      <c r="AI59" s="179"/>
      <c r="AJ59" s="179"/>
      <c r="AK59" s="179"/>
      <c r="AL59" s="179"/>
      <c r="AM59" s="179"/>
      <c r="AN59" s="179"/>
    </row>
    <row r="60" spans="1:40" ht="15" customHeight="1" x14ac:dyDescent="0.2">
      <c r="A60" s="111"/>
      <c r="H60" s="194"/>
      <c r="I60" s="194"/>
      <c r="J60" s="194"/>
      <c r="K60" s="194"/>
      <c r="L60" s="194"/>
      <c r="M60" s="194"/>
      <c r="N60" s="194"/>
      <c r="O60" s="194"/>
      <c r="P60" s="194"/>
      <c r="Q60" s="194"/>
      <c r="R60" s="194"/>
      <c r="S60" s="194"/>
      <c r="T60" s="194"/>
      <c r="U60" s="194"/>
      <c r="V60" s="194"/>
      <c r="W60" s="186"/>
      <c r="X60" s="179"/>
      <c r="Y60" s="179"/>
      <c r="Z60" s="179"/>
      <c r="AA60" s="179"/>
      <c r="AB60" s="179"/>
      <c r="AC60" s="179"/>
      <c r="AD60" s="179"/>
      <c r="AE60" s="179"/>
      <c r="AF60" s="179"/>
      <c r="AG60" s="179"/>
      <c r="AH60" s="179"/>
      <c r="AI60" s="179"/>
      <c r="AJ60" s="179"/>
      <c r="AK60" s="179"/>
      <c r="AL60" s="179"/>
      <c r="AM60" s="179"/>
      <c r="AN60" s="179"/>
    </row>
    <row r="61" spans="1:40" ht="15" customHeight="1" x14ac:dyDescent="0.2">
      <c r="A61" s="228"/>
      <c r="H61" s="194"/>
      <c r="I61" s="194"/>
      <c r="J61" s="194"/>
      <c r="K61" s="194"/>
      <c r="L61" s="194"/>
      <c r="M61" s="194"/>
      <c r="N61" s="194"/>
      <c r="O61" s="194"/>
      <c r="P61" s="194"/>
      <c r="Q61" s="194"/>
      <c r="R61" s="194"/>
      <c r="S61" s="194"/>
      <c r="T61" s="194"/>
      <c r="U61" s="194"/>
      <c r="V61" s="194"/>
      <c r="W61" s="186"/>
      <c r="X61" s="179"/>
      <c r="Y61" s="179"/>
      <c r="Z61" s="179"/>
      <c r="AA61" s="179"/>
      <c r="AB61" s="179"/>
      <c r="AC61" s="179"/>
      <c r="AD61" s="179"/>
      <c r="AE61" s="179"/>
      <c r="AF61" s="179"/>
      <c r="AG61" s="179"/>
      <c r="AH61" s="179"/>
      <c r="AI61" s="179"/>
      <c r="AJ61" s="179"/>
      <c r="AK61" s="179"/>
      <c r="AL61" s="179"/>
      <c r="AM61" s="179"/>
      <c r="AN61" s="179"/>
    </row>
    <row r="62" spans="1:40" ht="15" customHeight="1" x14ac:dyDescent="0.2">
      <c r="A62" s="228"/>
      <c r="H62" s="194"/>
      <c r="I62" s="194"/>
      <c r="J62" s="194"/>
      <c r="K62" s="194"/>
      <c r="L62" s="194"/>
      <c r="M62" s="194"/>
      <c r="N62" s="194"/>
      <c r="O62" s="194"/>
      <c r="P62" s="194"/>
      <c r="Q62" s="194"/>
      <c r="R62" s="194"/>
      <c r="S62" s="194"/>
      <c r="T62" s="194"/>
      <c r="U62" s="194"/>
      <c r="V62" s="194"/>
      <c r="W62" s="186"/>
      <c r="X62" s="179"/>
      <c r="Y62" s="179"/>
      <c r="Z62" s="179"/>
      <c r="AA62" s="179"/>
      <c r="AB62" s="179"/>
      <c r="AC62" s="179"/>
      <c r="AD62" s="179"/>
      <c r="AE62" s="179"/>
      <c r="AF62" s="179"/>
      <c r="AG62" s="179"/>
      <c r="AH62" s="179"/>
      <c r="AI62" s="179"/>
      <c r="AJ62" s="179"/>
      <c r="AK62" s="179"/>
      <c r="AL62" s="179"/>
      <c r="AM62" s="179"/>
      <c r="AN62" s="179"/>
    </row>
    <row r="63" spans="1:40" ht="15" customHeight="1" x14ac:dyDescent="0.2">
      <c r="A63" s="228"/>
      <c r="H63" s="186"/>
      <c r="I63" s="186"/>
      <c r="J63" s="186"/>
      <c r="K63" s="186"/>
      <c r="L63" s="186"/>
      <c r="M63" s="186"/>
      <c r="N63" s="186"/>
      <c r="O63" s="194"/>
      <c r="P63" s="194"/>
      <c r="Q63" s="194"/>
      <c r="R63" s="194"/>
      <c r="S63" s="194"/>
      <c r="T63" s="194"/>
      <c r="U63" s="194"/>
      <c r="V63" s="194"/>
      <c r="W63" s="186"/>
      <c r="X63" s="179"/>
      <c r="Y63" s="179"/>
      <c r="Z63" s="179"/>
      <c r="AA63" s="179"/>
      <c r="AB63" s="179"/>
      <c r="AC63" s="179"/>
      <c r="AD63" s="179"/>
      <c r="AE63" s="179"/>
      <c r="AF63" s="179"/>
      <c r="AG63" s="179"/>
      <c r="AH63" s="179"/>
      <c r="AI63" s="179"/>
      <c r="AJ63" s="179"/>
      <c r="AK63" s="179"/>
      <c r="AL63" s="179"/>
      <c r="AM63" s="179"/>
      <c r="AN63" s="179"/>
    </row>
    <row r="64" spans="1:40" ht="15" customHeight="1" x14ac:dyDescent="0.2">
      <c r="A64" s="228"/>
      <c r="H64" s="227"/>
      <c r="I64" s="227"/>
      <c r="J64" s="227"/>
      <c r="K64" s="227"/>
      <c r="L64" s="227"/>
      <c r="M64" s="227"/>
      <c r="N64" s="227"/>
      <c r="O64" s="186"/>
      <c r="P64" s="186"/>
      <c r="Q64" s="186"/>
      <c r="R64" s="186"/>
      <c r="S64" s="186"/>
      <c r="T64" s="186"/>
      <c r="U64" s="186"/>
      <c r="V64" s="186"/>
      <c r="W64" s="186"/>
      <c r="X64" s="179"/>
      <c r="Y64" s="179"/>
      <c r="Z64" s="179"/>
      <c r="AA64" s="179"/>
      <c r="AB64" s="179"/>
      <c r="AC64" s="179"/>
      <c r="AD64" s="179"/>
      <c r="AE64" s="179"/>
      <c r="AF64" s="179"/>
      <c r="AG64" s="179"/>
      <c r="AH64" s="179"/>
      <c r="AI64" s="179"/>
      <c r="AJ64" s="179"/>
      <c r="AK64" s="179"/>
      <c r="AL64" s="179"/>
      <c r="AM64" s="179"/>
      <c r="AN64" s="179"/>
    </row>
    <row r="65" spans="1:40" ht="15" customHeight="1" x14ac:dyDescent="0.2">
      <c r="A65" s="211"/>
      <c r="H65" s="227"/>
      <c r="I65" s="227"/>
      <c r="J65" s="227"/>
      <c r="K65" s="227"/>
      <c r="L65" s="227"/>
      <c r="M65" s="227"/>
      <c r="N65" s="227"/>
      <c r="O65" s="227"/>
      <c r="P65" s="227"/>
      <c r="Q65" s="227"/>
      <c r="R65" s="227"/>
      <c r="S65" s="227"/>
      <c r="T65" s="227"/>
      <c r="U65" s="227"/>
      <c r="V65" s="227"/>
      <c r="W65" s="179"/>
      <c r="X65" s="179"/>
      <c r="Y65" s="179"/>
      <c r="Z65" s="179"/>
      <c r="AA65" s="179"/>
      <c r="AB65" s="179"/>
      <c r="AC65" s="179"/>
      <c r="AD65" s="179"/>
      <c r="AE65" s="179"/>
      <c r="AF65" s="179"/>
      <c r="AG65" s="179"/>
      <c r="AH65" s="179"/>
      <c r="AI65" s="179"/>
      <c r="AJ65" s="179"/>
      <c r="AK65" s="179"/>
      <c r="AL65" s="179"/>
      <c r="AM65" s="179"/>
      <c r="AN65" s="179"/>
    </row>
    <row r="66" spans="1:40" ht="15" customHeight="1" x14ac:dyDescent="0.2">
      <c r="A66" s="211"/>
      <c r="H66" s="227"/>
      <c r="I66" s="227"/>
      <c r="J66" s="227"/>
      <c r="K66" s="227"/>
      <c r="L66" s="227"/>
      <c r="M66" s="227"/>
      <c r="N66" s="227"/>
      <c r="O66" s="227"/>
      <c r="P66" s="227"/>
      <c r="Q66" s="227"/>
      <c r="R66" s="227"/>
      <c r="S66" s="227"/>
      <c r="T66" s="227"/>
      <c r="U66" s="227"/>
      <c r="V66" s="227"/>
      <c r="W66" s="179"/>
      <c r="X66" s="179"/>
      <c r="Y66" s="179"/>
      <c r="Z66" s="179"/>
      <c r="AA66" s="179"/>
      <c r="AB66" s="179"/>
      <c r="AC66" s="179"/>
      <c r="AD66" s="179"/>
      <c r="AE66" s="179"/>
      <c r="AF66" s="179"/>
      <c r="AG66" s="179"/>
      <c r="AH66" s="179"/>
      <c r="AI66" s="179"/>
      <c r="AJ66" s="179"/>
      <c r="AK66" s="179"/>
      <c r="AL66" s="179"/>
      <c r="AM66" s="179"/>
      <c r="AN66" s="179"/>
    </row>
    <row r="67" spans="1:40" ht="15" customHeight="1" x14ac:dyDescent="0.2">
      <c r="A67" s="211"/>
      <c r="H67" s="227"/>
      <c r="I67" s="227"/>
      <c r="J67" s="227"/>
      <c r="K67" s="227"/>
      <c r="L67" s="227"/>
      <c r="M67" s="227"/>
      <c r="N67" s="227"/>
      <c r="O67" s="227"/>
      <c r="P67" s="227"/>
      <c r="Q67" s="227"/>
      <c r="R67" s="227"/>
      <c r="S67" s="227"/>
      <c r="T67" s="227"/>
      <c r="U67" s="227"/>
      <c r="V67" s="227"/>
      <c r="W67" s="179"/>
      <c r="X67" s="179"/>
      <c r="Y67" s="179"/>
      <c r="Z67" s="179"/>
      <c r="AA67" s="179"/>
      <c r="AB67" s="179"/>
      <c r="AC67" s="179"/>
      <c r="AD67" s="179"/>
      <c r="AE67" s="179"/>
      <c r="AF67" s="179"/>
      <c r="AG67" s="179"/>
      <c r="AH67" s="179"/>
      <c r="AI67" s="179"/>
      <c r="AJ67" s="179"/>
      <c r="AK67" s="179"/>
      <c r="AL67" s="179"/>
      <c r="AM67" s="179"/>
      <c r="AN67" s="179"/>
    </row>
    <row r="68" spans="1:40" ht="15" customHeight="1" x14ac:dyDescent="0.2">
      <c r="A68" s="211"/>
      <c r="H68" s="227"/>
      <c r="I68" s="227"/>
      <c r="J68" s="227"/>
      <c r="K68" s="227"/>
      <c r="L68" s="227"/>
      <c r="M68" s="227"/>
      <c r="N68" s="227"/>
      <c r="O68" s="227"/>
      <c r="P68" s="227"/>
      <c r="Q68" s="227"/>
      <c r="R68" s="227"/>
      <c r="S68" s="227"/>
      <c r="T68" s="227"/>
      <c r="U68" s="227"/>
      <c r="V68" s="227"/>
      <c r="W68" s="179"/>
      <c r="X68" s="179"/>
      <c r="Y68" s="179"/>
      <c r="Z68" s="179"/>
      <c r="AA68" s="179"/>
      <c r="AB68" s="179"/>
      <c r="AC68" s="179"/>
      <c r="AD68" s="179"/>
      <c r="AE68" s="179"/>
      <c r="AF68" s="179"/>
      <c r="AG68" s="179"/>
      <c r="AH68" s="179"/>
      <c r="AI68" s="179"/>
      <c r="AJ68" s="179"/>
      <c r="AK68" s="179"/>
      <c r="AL68" s="179"/>
      <c r="AM68" s="179"/>
      <c r="AN68" s="179"/>
    </row>
    <row r="69" spans="1:40" ht="15" customHeight="1" x14ac:dyDescent="0.2">
      <c r="A69" s="211"/>
      <c r="H69" s="227"/>
      <c r="I69" s="227"/>
      <c r="J69" s="227"/>
      <c r="K69" s="227"/>
      <c r="L69" s="227"/>
      <c r="M69" s="227"/>
      <c r="N69" s="227"/>
      <c r="O69" s="227"/>
      <c r="P69" s="227"/>
      <c r="Q69" s="227"/>
      <c r="R69" s="227"/>
      <c r="S69" s="227"/>
      <c r="T69" s="227"/>
      <c r="U69" s="227"/>
      <c r="V69" s="227"/>
      <c r="W69" s="179"/>
      <c r="X69" s="179"/>
      <c r="Y69" s="179"/>
      <c r="Z69" s="179"/>
      <c r="AA69" s="179"/>
      <c r="AB69" s="179"/>
      <c r="AC69" s="179"/>
      <c r="AD69" s="179"/>
      <c r="AE69" s="179"/>
      <c r="AF69" s="179"/>
      <c r="AG69" s="179"/>
      <c r="AH69" s="179"/>
      <c r="AI69" s="179"/>
      <c r="AJ69" s="179"/>
      <c r="AK69" s="179"/>
      <c r="AL69" s="179"/>
      <c r="AM69" s="179"/>
      <c r="AN69" s="179"/>
    </row>
    <row r="70" spans="1:40" ht="15" customHeight="1" x14ac:dyDescent="0.2">
      <c r="A70" s="211"/>
      <c r="H70" s="227"/>
      <c r="I70" s="227"/>
      <c r="J70" s="227"/>
      <c r="K70" s="227"/>
      <c r="L70" s="227"/>
      <c r="M70" s="227"/>
      <c r="N70" s="227"/>
      <c r="O70" s="227"/>
      <c r="P70" s="227"/>
      <c r="Q70" s="227"/>
      <c r="R70" s="227"/>
      <c r="S70" s="227"/>
      <c r="T70" s="227"/>
      <c r="U70" s="227"/>
      <c r="V70" s="227"/>
      <c r="W70" s="179"/>
      <c r="X70" s="179"/>
      <c r="Y70" s="179"/>
      <c r="Z70" s="179"/>
      <c r="AA70" s="179"/>
      <c r="AB70" s="179"/>
      <c r="AC70" s="179"/>
      <c r="AD70" s="179"/>
      <c r="AE70" s="179"/>
      <c r="AF70" s="179"/>
      <c r="AG70" s="179"/>
      <c r="AH70" s="179"/>
      <c r="AI70" s="179"/>
      <c r="AJ70" s="179"/>
      <c r="AK70" s="179"/>
      <c r="AL70" s="179"/>
      <c r="AM70" s="179"/>
      <c r="AN70" s="179"/>
    </row>
    <row r="71" spans="1:40" ht="15" customHeight="1" x14ac:dyDescent="0.2">
      <c r="A71" s="211"/>
      <c r="H71" s="227"/>
      <c r="I71" s="227"/>
      <c r="J71" s="227"/>
      <c r="K71" s="227"/>
      <c r="L71" s="227"/>
      <c r="M71" s="227"/>
      <c r="N71" s="227"/>
      <c r="O71" s="227"/>
      <c r="P71" s="227"/>
      <c r="Q71" s="227"/>
      <c r="R71" s="227"/>
      <c r="S71" s="227"/>
      <c r="T71" s="227"/>
      <c r="U71" s="227"/>
      <c r="V71" s="227"/>
      <c r="W71" s="179"/>
      <c r="X71" s="179"/>
      <c r="Y71" s="179"/>
      <c r="Z71" s="179"/>
      <c r="AA71" s="179"/>
      <c r="AB71" s="179"/>
      <c r="AC71" s="179"/>
      <c r="AD71" s="179"/>
      <c r="AE71" s="179"/>
      <c r="AF71" s="179"/>
      <c r="AG71" s="179"/>
      <c r="AH71" s="179"/>
      <c r="AI71" s="179"/>
      <c r="AJ71" s="179"/>
      <c r="AK71" s="179"/>
      <c r="AL71" s="179"/>
      <c r="AM71" s="179"/>
      <c r="AN71" s="179"/>
    </row>
    <row r="72" spans="1:40" ht="15" customHeight="1" x14ac:dyDescent="0.2">
      <c r="A72" s="211"/>
      <c r="H72" s="227"/>
      <c r="I72" s="227"/>
      <c r="J72" s="227"/>
      <c r="K72" s="227"/>
      <c r="L72" s="227"/>
      <c r="M72" s="227"/>
      <c r="N72" s="227"/>
      <c r="O72" s="227"/>
      <c r="P72" s="227"/>
      <c r="Q72" s="227"/>
      <c r="R72" s="227"/>
      <c r="S72" s="227"/>
      <c r="T72" s="227"/>
      <c r="U72" s="227"/>
      <c r="V72" s="227"/>
      <c r="W72" s="179"/>
      <c r="X72" s="179"/>
      <c r="Y72" s="179"/>
      <c r="Z72" s="179"/>
      <c r="AA72" s="179"/>
      <c r="AB72" s="179"/>
      <c r="AC72" s="179"/>
      <c r="AD72" s="179"/>
      <c r="AE72" s="179"/>
      <c r="AF72" s="179"/>
      <c r="AG72" s="179"/>
      <c r="AH72" s="179"/>
      <c r="AI72" s="179"/>
      <c r="AJ72" s="179"/>
      <c r="AK72" s="179"/>
      <c r="AL72" s="179"/>
      <c r="AM72" s="179"/>
      <c r="AN72" s="179"/>
    </row>
    <row r="73" spans="1:40" ht="15" customHeight="1" x14ac:dyDescent="0.2">
      <c r="A73" s="211"/>
      <c r="H73" s="227"/>
      <c r="I73" s="227"/>
      <c r="J73" s="227"/>
      <c r="K73" s="227"/>
      <c r="L73" s="227"/>
      <c r="M73" s="227"/>
      <c r="N73" s="227"/>
      <c r="O73" s="227"/>
      <c r="P73" s="227"/>
      <c r="Q73" s="227"/>
      <c r="R73" s="227"/>
      <c r="S73" s="227"/>
      <c r="T73" s="227"/>
      <c r="U73" s="227"/>
      <c r="V73" s="227"/>
      <c r="W73" s="179"/>
      <c r="X73" s="179"/>
      <c r="Y73" s="179"/>
      <c r="Z73" s="179"/>
      <c r="AA73" s="179"/>
      <c r="AB73" s="179"/>
      <c r="AC73" s="179"/>
      <c r="AD73" s="179"/>
      <c r="AE73" s="179"/>
      <c r="AF73" s="179"/>
      <c r="AG73" s="179"/>
      <c r="AH73" s="179"/>
      <c r="AI73" s="179"/>
      <c r="AJ73" s="179"/>
      <c r="AK73" s="179"/>
      <c r="AL73" s="179"/>
      <c r="AM73" s="179"/>
      <c r="AN73" s="179"/>
    </row>
    <row r="74" spans="1:40" ht="15" customHeight="1" x14ac:dyDescent="0.2">
      <c r="A74" s="211"/>
      <c r="N74" s="179"/>
      <c r="O74" s="227"/>
      <c r="P74" s="227"/>
      <c r="Q74" s="227"/>
      <c r="R74" s="227"/>
      <c r="S74" s="227"/>
      <c r="T74" s="227"/>
      <c r="U74" s="227"/>
      <c r="V74" s="227"/>
      <c r="W74" s="179"/>
      <c r="X74" s="179"/>
      <c r="Y74" s="179"/>
      <c r="Z74" s="179"/>
      <c r="AA74" s="179"/>
      <c r="AB74" s="179"/>
      <c r="AC74" s="179"/>
      <c r="AD74" s="179"/>
      <c r="AE74" s="179"/>
      <c r="AF74" s="179"/>
      <c r="AG74" s="179"/>
      <c r="AH74" s="179"/>
      <c r="AI74" s="179"/>
      <c r="AJ74" s="179"/>
      <c r="AK74" s="179"/>
      <c r="AL74" s="179"/>
      <c r="AM74" s="179"/>
      <c r="AN74" s="179"/>
    </row>
    <row r="75" spans="1:40" ht="15" customHeight="1" x14ac:dyDescent="0.2">
      <c r="A75" s="211"/>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row>
    <row r="76" spans="1:40" ht="15" customHeight="1" x14ac:dyDescent="0.2">
      <c r="A76" s="211"/>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row>
    <row r="77" spans="1:40" ht="15" customHeight="1" x14ac:dyDescent="0.2">
      <c r="A77" s="211"/>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row>
    <row r="78" spans="1:40" ht="15" customHeight="1" x14ac:dyDescent="0.2">
      <c r="A78" s="211"/>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row>
    <row r="79" spans="1:40" ht="15" customHeight="1" x14ac:dyDescent="0.2">
      <c r="A79" s="211"/>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row>
    <row r="80" spans="1:40" ht="15" customHeight="1" x14ac:dyDescent="0.2">
      <c r="A80" s="211"/>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row>
    <row r="81" spans="1:40" ht="15" customHeight="1" x14ac:dyDescent="0.2">
      <c r="A81" s="211"/>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row>
    <row r="82" spans="1:40" ht="15" customHeight="1" x14ac:dyDescent="0.2">
      <c r="A82" s="211"/>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row>
    <row r="83" spans="1:40" ht="15" customHeight="1" x14ac:dyDescent="0.2">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row>
    <row r="84" spans="1:40" ht="15" customHeight="1" x14ac:dyDescent="0.2">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row>
    <row r="85" spans="1:40" ht="15" customHeight="1" x14ac:dyDescent="0.2">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row>
    <row r="86" spans="1:40" ht="15" customHeight="1" x14ac:dyDescent="0.2">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row>
    <row r="87" spans="1:40" ht="15" customHeight="1" x14ac:dyDescent="0.2">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row>
    <row r="88" spans="1:40" ht="15" customHeight="1" x14ac:dyDescent="0.2">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row>
    <row r="89" spans="1:40" ht="15" customHeight="1" x14ac:dyDescent="0.2">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row>
    <row r="90" spans="1:40" ht="15" customHeight="1" x14ac:dyDescent="0.2">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row>
    <row r="91" spans="1:40" ht="15" customHeight="1" x14ac:dyDescent="0.2">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row>
    <row r="92" spans="1:40" ht="15" customHeight="1" x14ac:dyDescent="0.2">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row>
    <row r="93" spans="1:40" ht="15" customHeight="1" x14ac:dyDescent="0.2">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row>
    <row r="94" spans="1:40" ht="15" customHeight="1" x14ac:dyDescent="0.2">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row>
    <row r="95" spans="1:40" ht="15" customHeight="1" x14ac:dyDescent="0.2">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row>
    <row r="96" spans="1:40" ht="15" customHeight="1" x14ac:dyDescent="0.2">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row>
    <row r="97" spans="14:40" ht="15" customHeight="1" x14ac:dyDescent="0.2">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row>
    <row r="98" spans="14:40" ht="15" customHeight="1" x14ac:dyDescent="0.2">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row>
    <row r="99" spans="14:40" ht="15" customHeight="1" x14ac:dyDescent="0.2">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row>
    <row r="100" spans="14:40" ht="15" customHeight="1" x14ac:dyDescent="0.2">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row>
    <row r="101" spans="14:40" ht="15" customHeight="1" x14ac:dyDescent="0.2">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row>
    <row r="102" spans="14:40" ht="15" customHeight="1" x14ac:dyDescent="0.2">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row>
    <row r="103" spans="14:40" ht="15" customHeight="1" x14ac:dyDescent="0.2">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row>
    <row r="104" spans="14:40" ht="15" customHeight="1" x14ac:dyDescent="0.2">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row>
    <row r="105" spans="14:40" ht="15" customHeight="1" x14ac:dyDescent="0.2">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row>
    <row r="106" spans="14:40" ht="15" customHeight="1" x14ac:dyDescent="0.2">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row>
    <row r="107" spans="14:40" ht="15" customHeight="1" x14ac:dyDescent="0.2">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row>
    <row r="108" spans="14:40" ht="15" customHeight="1" x14ac:dyDescent="0.2">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row>
    <row r="109" spans="14:40" ht="15" customHeight="1" x14ac:dyDescent="0.2">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row>
    <row r="110" spans="14:40" ht="15" customHeight="1" x14ac:dyDescent="0.2">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row>
    <row r="111" spans="14:40" ht="15" customHeight="1" x14ac:dyDescent="0.2">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row>
    <row r="112" spans="14:40" ht="15" customHeight="1" x14ac:dyDescent="0.2">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row>
    <row r="113" spans="14:40" ht="15" customHeight="1" x14ac:dyDescent="0.2">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row>
    <row r="114" spans="14:40" ht="15" customHeight="1" x14ac:dyDescent="0.2">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row>
    <row r="115" spans="14:40" ht="15" customHeight="1" x14ac:dyDescent="0.2">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row>
    <row r="116" spans="14:40" ht="15" customHeight="1" x14ac:dyDescent="0.2">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row>
    <row r="117" spans="14:40" ht="15" customHeight="1" x14ac:dyDescent="0.2">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row>
    <row r="118" spans="14:40" ht="15" customHeight="1" x14ac:dyDescent="0.2">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row>
    <row r="119" spans="14:40" ht="15" customHeight="1" x14ac:dyDescent="0.2">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row>
    <row r="120" spans="14:40" ht="15" customHeight="1" x14ac:dyDescent="0.2">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row>
    <row r="121" spans="14:40" ht="15" customHeight="1" x14ac:dyDescent="0.2">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row>
    <row r="122" spans="14:40" ht="15" customHeight="1" x14ac:dyDescent="0.2">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row>
    <row r="123" spans="14:40" ht="15" customHeight="1" x14ac:dyDescent="0.2">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row>
    <row r="124" spans="14:40" ht="15" customHeight="1" x14ac:dyDescent="0.2">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row>
    <row r="125" spans="14:40" ht="15" customHeight="1" x14ac:dyDescent="0.2">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row>
    <row r="126" spans="14:40" ht="15" customHeight="1" x14ac:dyDescent="0.2">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row>
    <row r="127" spans="14:40" ht="15" customHeight="1" x14ac:dyDescent="0.2">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row>
    <row r="128" spans="14:40" ht="15" customHeight="1" x14ac:dyDescent="0.2">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row>
    <row r="129" spans="14:40" ht="15" customHeight="1" x14ac:dyDescent="0.2">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row>
    <row r="130" spans="14:40" ht="15" customHeight="1" x14ac:dyDescent="0.2">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row>
    <row r="131" spans="14:40" ht="15" customHeight="1" x14ac:dyDescent="0.2">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row>
    <row r="132" spans="14:40" ht="15" customHeight="1" x14ac:dyDescent="0.2">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row>
    <row r="133" spans="14:40" ht="15" customHeight="1" x14ac:dyDescent="0.2">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row>
    <row r="134" spans="14:40" ht="15" customHeight="1" x14ac:dyDescent="0.2">
      <c r="N134" s="179"/>
      <c r="O134" s="179"/>
      <c r="P134" s="179"/>
      <c r="Q134" s="179"/>
      <c r="R134" s="179"/>
      <c r="S134" s="179"/>
      <c r="T134" s="179"/>
      <c r="U134" s="179"/>
      <c r="V134" s="179"/>
    </row>
    <row r="135" spans="14:40" ht="15" customHeight="1" x14ac:dyDescent="0.2">
      <c r="N135" s="179"/>
      <c r="O135" s="179"/>
      <c r="P135" s="179"/>
      <c r="Q135" s="179"/>
      <c r="R135" s="179"/>
      <c r="S135" s="179"/>
      <c r="T135" s="179"/>
      <c r="U135" s="179"/>
      <c r="V135" s="179"/>
    </row>
    <row r="136" spans="14:40" ht="15" customHeight="1" x14ac:dyDescent="0.2">
      <c r="N136" s="179"/>
      <c r="O136" s="179"/>
      <c r="P136" s="179"/>
      <c r="Q136" s="179"/>
      <c r="R136" s="179"/>
      <c r="S136" s="179"/>
      <c r="T136" s="179"/>
      <c r="U136" s="179"/>
      <c r="V136" s="179"/>
    </row>
    <row r="137" spans="14:40" ht="15" customHeight="1" x14ac:dyDescent="0.2">
      <c r="N137" s="179"/>
      <c r="O137" s="179"/>
      <c r="P137" s="179"/>
      <c r="Q137" s="179"/>
      <c r="R137" s="179"/>
      <c r="S137" s="179"/>
      <c r="T137" s="179"/>
      <c r="U137" s="179"/>
      <c r="V137" s="179"/>
    </row>
    <row r="138" spans="14:40" ht="15" customHeight="1" x14ac:dyDescent="0.2">
      <c r="N138" s="179"/>
      <c r="O138" s="179"/>
      <c r="P138" s="179"/>
      <c r="Q138" s="179"/>
      <c r="R138" s="179"/>
      <c r="S138" s="179"/>
      <c r="T138" s="179"/>
      <c r="U138" s="179"/>
      <c r="V138" s="179"/>
    </row>
    <row r="139" spans="14:40" ht="15" customHeight="1" x14ac:dyDescent="0.2">
      <c r="N139" s="179"/>
      <c r="O139" s="179"/>
      <c r="P139" s="179"/>
      <c r="Q139" s="179"/>
      <c r="R139" s="179"/>
      <c r="S139" s="179"/>
      <c r="T139" s="179"/>
      <c r="U139" s="179"/>
      <c r="V139" s="179"/>
    </row>
    <row r="140" spans="14:40" ht="15" customHeight="1" x14ac:dyDescent="0.2">
      <c r="N140" s="179"/>
      <c r="O140" s="179"/>
      <c r="P140" s="179"/>
      <c r="Q140" s="179"/>
      <c r="R140" s="179"/>
      <c r="S140" s="179"/>
      <c r="T140" s="179"/>
      <c r="U140" s="179"/>
      <c r="V140" s="179"/>
    </row>
    <row r="141" spans="14:40" ht="15" customHeight="1" x14ac:dyDescent="0.2">
      <c r="N141" s="179"/>
      <c r="O141" s="179"/>
      <c r="P141" s="179"/>
      <c r="Q141" s="179"/>
      <c r="R141" s="179"/>
      <c r="S141" s="179"/>
      <c r="T141" s="179"/>
      <c r="U141" s="179"/>
      <c r="V141" s="179"/>
    </row>
    <row r="142" spans="14:40" ht="15" customHeight="1" x14ac:dyDescent="0.2">
      <c r="O142" s="179"/>
      <c r="P142" s="179"/>
      <c r="Q142" s="179"/>
      <c r="R142" s="179"/>
      <c r="S142" s="179"/>
      <c r="T142" s="179"/>
      <c r="U142" s="179"/>
      <c r="V142" s="179"/>
    </row>
    <row r="143" spans="14:40" ht="15" customHeight="1" x14ac:dyDescent="0.2"/>
    <row r="144" spans="14:40"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sheetData>
  <sheetProtection selectLockedCells="1"/>
  <mergeCells count="25">
    <mergeCell ref="A48:E52"/>
    <mergeCell ref="A28:E35"/>
    <mergeCell ref="A37:E37"/>
    <mergeCell ref="A38:E40"/>
    <mergeCell ref="A42:E42"/>
    <mergeCell ref="A43:E45"/>
    <mergeCell ref="A47:E47"/>
    <mergeCell ref="A19:E19"/>
    <mergeCell ref="A20:E20"/>
    <mergeCell ref="A21:E22"/>
    <mergeCell ref="F21:K23"/>
    <mergeCell ref="A23:E24"/>
    <mergeCell ref="A27:E27"/>
    <mergeCell ref="A8:E8"/>
    <mergeCell ref="G8:N8"/>
    <mergeCell ref="I9:N9"/>
    <mergeCell ref="G10:N10"/>
    <mergeCell ref="H11:N15"/>
    <mergeCell ref="G16:N16"/>
    <mergeCell ref="A1:E1"/>
    <mergeCell ref="A2:E2"/>
    <mergeCell ref="G4:N4"/>
    <mergeCell ref="I5:N5"/>
    <mergeCell ref="I6:N6"/>
    <mergeCell ref="I7:N7"/>
  </mergeCells>
  <dataValidations count="1">
    <dataValidation type="list" allowBlank="1" showInputMessage="1" showErrorMessage="1" sqref="A61:A64">
      <formula1>"REAP, Renewable BETC, BETC, ETO, Solar ETO, ESI,ITC"</formula1>
    </dataValidation>
  </dataValidations>
  <hyperlinks>
    <hyperlink ref="H5" r:id="rId1"/>
    <hyperlink ref="H6" r:id="rId2"/>
    <hyperlink ref="H7" r:id="rId3"/>
  </hyperlinks>
  <printOptions horizontalCentered="1"/>
  <pageMargins left="0.25" right="0.25" top="0.5" bottom="0.75" header="0.3" footer="0.3"/>
  <pageSetup orientation="portrait" horizontalDpi="1200" verticalDpi="1200"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113"/>
  <sheetViews>
    <sheetView showGridLines="0" workbookViewId="0">
      <selection activeCell="M3" sqref="M3"/>
    </sheetView>
  </sheetViews>
  <sheetFormatPr defaultRowHeight="12.75" x14ac:dyDescent="0.2"/>
  <cols>
    <col min="1" max="8" width="12.5" style="55" customWidth="1"/>
    <col min="9" max="9" width="9.33203125" style="55"/>
    <col min="10" max="13" width="16.6640625" style="55" customWidth="1"/>
    <col min="14" max="16384" width="9.33203125" style="55"/>
  </cols>
  <sheetData>
    <row r="1" spans="1:13" ht="15.75" x14ac:dyDescent="0.2">
      <c r="A1" s="127" t="s">
        <v>185</v>
      </c>
      <c r="B1" s="127"/>
      <c r="C1" s="127"/>
      <c r="D1" s="127"/>
      <c r="E1" s="127"/>
      <c r="F1" s="127"/>
      <c r="G1" s="127"/>
      <c r="H1" s="127"/>
      <c r="J1" s="127" t="s">
        <v>193</v>
      </c>
      <c r="K1" s="127"/>
      <c r="L1" s="127"/>
      <c r="M1" s="127"/>
    </row>
    <row r="2" spans="1:13" ht="15" x14ac:dyDescent="0.2">
      <c r="A2" s="50" t="s">
        <v>186</v>
      </c>
      <c r="B2" s="50" t="s">
        <v>187</v>
      </c>
      <c r="C2" s="50" t="s">
        <v>188</v>
      </c>
      <c r="D2" s="50" t="s">
        <v>189</v>
      </c>
      <c r="E2" s="50" t="s">
        <v>190</v>
      </c>
      <c r="F2" s="50" t="s">
        <v>191</v>
      </c>
      <c r="G2" s="50" t="s">
        <v>192</v>
      </c>
      <c r="H2" s="50" t="s">
        <v>162</v>
      </c>
      <c r="J2" s="50"/>
      <c r="K2" s="50" t="s">
        <v>194</v>
      </c>
      <c r="L2" s="50" t="s">
        <v>195</v>
      </c>
      <c r="M2" s="50" t="s">
        <v>11</v>
      </c>
    </row>
    <row r="3" spans="1:13" ht="13.5" x14ac:dyDescent="0.2">
      <c r="A3" s="96">
        <v>-20</v>
      </c>
      <c r="B3" s="96" t="s">
        <v>182</v>
      </c>
      <c r="C3" s="96">
        <v>0.5600000000000005</v>
      </c>
      <c r="D3" s="96">
        <v>10.210000000000001</v>
      </c>
      <c r="E3" s="96" t="s">
        <v>182</v>
      </c>
      <c r="F3" s="96" t="s">
        <v>182</v>
      </c>
      <c r="G3" s="96">
        <v>3.2200000000000024</v>
      </c>
      <c r="H3" s="96">
        <v>3.5800000000000018</v>
      </c>
      <c r="J3" s="43" t="s">
        <v>196</v>
      </c>
      <c r="K3" s="53">
        <f>Analysis!C8</f>
        <v>24</v>
      </c>
      <c r="L3" s="53">
        <f>Analysis!C12</f>
        <v>34</v>
      </c>
      <c r="M3" s="56"/>
    </row>
    <row r="4" spans="1:13" ht="15" x14ac:dyDescent="0.2">
      <c r="A4" s="96">
        <v>-18</v>
      </c>
      <c r="B4" s="96" t="s">
        <v>182</v>
      </c>
      <c r="C4" s="96">
        <v>1.2900000000000009</v>
      </c>
      <c r="D4" s="96">
        <v>11.39</v>
      </c>
      <c r="E4" s="96" t="s">
        <v>182</v>
      </c>
      <c r="F4" s="96" t="s">
        <v>182</v>
      </c>
      <c r="G4" s="96">
        <v>4.07</v>
      </c>
      <c r="H4" s="96">
        <v>4.57</v>
      </c>
      <c r="J4" s="58" t="s">
        <v>197</v>
      </c>
      <c r="K4" s="50" t="s">
        <v>198</v>
      </c>
      <c r="L4" s="50" t="s">
        <v>198</v>
      </c>
      <c r="M4" s="50" t="s">
        <v>198</v>
      </c>
    </row>
    <row r="5" spans="1:13" ht="13.5" x14ac:dyDescent="0.2">
      <c r="A5" s="96">
        <v>-16</v>
      </c>
      <c r="B5" s="96" t="s">
        <v>182</v>
      </c>
      <c r="C5" s="96">
        <v>2.0399999999999991</v>
      </c>
      <c r="D5" s="96">
        <v>12.61</v>
      </c>
      <c r="E5" s="96" t="s">
        <v>182</v>
      </c>
      <c r="F5" s="96" t="s">
        <v>182</v>
      </c>
      <c r="G5" s="96">
        <v>4.9600000000000009</v>
      </c>
      <c r="H5" s="96">
        <v>5.620000000000001</v>
      </c>
      <c r="J5" s="43" t="s">
        <v>187</v>
      </c>
      <c r="K5" s="53">
        <f ca="1">IFERROR(FORECAST(K3,OFFSET($A$3,MATCH(K3,$B$3:$B$113,1)-1,0,2),OFFSET($B$3,MATCH(K3,$B$3:$B$113,1)-1,0,2)),"-")</f>
        <v>130.04878048780486</v>
      </c>
      <c r="L5" s="96">
        <f t="shared" ref="L5:M5" ca="1" si="0">IFERROR(FORECAST(L3,OFFSET($A$3,MATCH(L3,$B$3:$B$113,1)-1,0,2),OFFSET($B$3,MATCH(L3,$B$3:$B$113,1)-1,0,2)),"-")</f>
        <v>145.07586206896551</v>
      </c>
      <c r="M5" s="96" t="str">
        <f t="shared" ca="1" si="0"/>
        <v>-</v>
      </c>
    </row>
    <row r="6" spans="1:13" ht="13.5" x14ac:dyDescent="0.2">
      <c r="A6" s="96">
        <v>-14</v>
      </c>
      <c r="B6" s="96" t="s">
        <v>182</v>
      </c>
      <c r="C6" s="96">
        <v>2.8200000000000003</v>
      </c>
      <c r="D6" s="96">
        <v>13.870000000000001</v>
      </c>
      <c r="E6" s="96" t="s">
        <v>182</v>
      </c>
      <c r="F6" s="96">
        <v>0.36000000000000121</v>
      </c>
      <c r="G6" s="96">
        <v>5.870000000000001</v>
      </c>
      <c r="H6" s="96">
        <v>6.7100000000000009</v>
      </c>
      <c r="J6" s="43" t="s">
        <v>188</v>
      </c>
      <c r="K6" s="53">
        <f ca="1">IFERROR(FORECAST(K3,OFFSET($A$3,MATCH(K3,$C$3:$C$113,1)-1,0,2),OFFSET($C$3,MATCH(K3,$C$3:$C$113,1)-1,0,2)),"-")</f>
        <v>24.202702702702709</v>
      </c>
      <c r="L6" s="96">
        <f t="shared" ref="L6:M6" ca="1" si="1">IFERROR(FORECAST(L3,OFFSET($A$3,MATCH(L3,$C$3:$C$113,1)-1,0,2),OFFSET($C$3,MATCH(L3,$C$3:$C$113,1)-1,0,2)),"-")</f>
        <v>36.697142857142858</v>
      </c>
      <c r="M6" s="96" t="str">
        <f t="shared" ca="1" si="1"/>
        <v>-</v>
      </c>
    </row>
    <row r="7" spans="1:13" ht="13.5" x14ac:dyDescent="0.2">
      <c r="A7" s="96">
        <v>-12</v>
      </c>
      <c r="B7" s="96" t="s">
        <v>182</v>
      </c>
      <c r="C7" s="96">
        <v>3.6400000000000006</v>
      </c>
      <c r="D7" s="96">
        <v>15.18</v>
      </c>
      <c r="E7" s="96" t="s">
        <v>182</v>
      </c>
      <c r="F7" s="96">
        <v>1.1300000000000008</v>
      </c>
      <c r="G7" s="96">
        <v>6.82</v>
      </c>
      <c r="H7" s="96">
        <v>7.84</v>
      </c>
      <c r="J7" s="43" t="s">
        <v>189</v>
      </c>
      <c r="K7" s="53">
        <f ca="1">IFERROR(FORECAST(K3,OFFSET($A$3,MATCH(K3,$D$3:$D$113,1)-1,0,2),OFFSET($D$3,MATCH(K3,$D$3:$D$113,1)-1,0,2)),"-")</f>
        <v>-5.0000000000004263E-2</v>
      </c>
      <c r="L7" s="96">
        <f t="shared" ref="L7:M7" ca="1" si="2">IFERROR(FORECAST(L3,OFFSET($A$3,MATCH(L3,$D$3:$D$113,1)-1,0,2),OFFSET($D$3,MATCH(L3,$D$3:$D$113,1)-1,0,2)),"-")</f>
        <v>11.19170984455959</v>
      </c>
      <c r="M7" s="96" t="str">
        <f t="shared" ca="1" si="2"/>
        <v>-</v>
      </c>
    </row>
    <row r="8" spans="1:13" ht="13.5" x14ac:dyDescent="0.2">
      <c r="A8" s="96">
        <v>-10</v>
      </c>
      <c r="B8" s="96" t="s">
        <v>182</v>
      </c>
      <c r="C8" s="96">
        <v>4.4800000000000004</v>
      </c>
      <c r="D8" s="96">
        <v>16.54</v>
      </c>
      <c r="E8" s="96" t="s">
        <v>182</v>
      </c>
      <c r="F8" s="96">
        <v>1.9400000000000013</v>
      </c>
      <c r="G8" s="96">
        <v>7.8100000000000023</v>
      </c>
      <c r="H8" s="96">
        <v>9.02</v>
      </c>
      <c r="J8" s="43" t="s">
        <v>190</v>
      </c>
      <c r="K8" s="53">
        <f ca="1">IFERROR(FORECAST(K3,OFFSET($A$3,MATCH(K3,$E$3:$E$113,1)-1,0,2),OFFSET($E$3,MATCH(K3,$E$3:$E$113,1)-1,0,2)),"-")</f>
        <v>135.61600000000001</v>
      </c>
      <c r="L8" s="96">
        <f t="shared" ref="L8:M8" ca="1" si="3">IFERROR(FORECAST(L3,OFFSET($A$3,MATCH(L3,$E$3:$E$113,1)-1,0,2),OFFSET($E$3,MATCH(L3,$E$3:$E$113,1)-1,0,2)),"-")</f>
        <v>150.21192052980132</v>
      </c>
      <c r="M8" s="96" t="str">
        <f t="shared" ca="1" si="3"/>
        <v>-</v>
      </c>
    </row>
    <row r="9" spans="1:13" ht="13.5" x14ac:dyDescent="0.2">
      <c r="A9" s="96">
        <v>-8</v>
      </c>
      <c r="B9" s="96" t="s">
        <v>182</v>
      </c>
      <c r="C9" s="96">
        <v>5.3500000000000014</v>
      </c>
      <c r="D9" s="96">
        <v>17.940000000000001</v>
      </c>
      <c r="E9" s="96" t="s">
        <v>182</v>
      </c>
      <c r="F9" s="96">
        <v>2.7800000000000011</v>
      </c>
      <c r="G9" s="96">
        <v>8.8300000000000018</v>
      </c>
      <c r="H9" s="96">
        <v>10.25</v>
      </c>
      <c r="J9" s="43" t="s">
        <v>191</v>
      </c>
      <c r="K9" s="53">
        <f ca="1">IFERROR(FORECAST(K3,OFFSET($A$3,MATCH(K3,$F$3:$F$113,1)-1,0,2),OFFSET($F$3,MATCH(K3,$F$3:$F$113,1)-1,0,2)),"-")</f>
        <v>27.39240506329114</v>
      </c>
      <c r="L9" s="96">
        <f t="shared" ref="L9:M9" ca="1" si="4">IFERROR(FORECAST(L3,OFFSET($A$3,MATCH(L3,$F$3:$F$113,1)-1,0,2),OFFSET($F$3,MATCH(L3,$F$3:$F$113,1)-1,0,2)),"-")</f>
        <v>38.869109947643977</v>
      </c>
      <c r="M9" s="96" t="str">
        <f t="shared" ca="1" si="4"/>
        <v>-</v>
      </c>
    </row>
    <row r="10" spans="1:13" ht="13.5" x14ac:dyDescent="0.2">
      <c r="A10" s="96">
        <v>-6</v>
      </c>
      <c r="B10" s="96" t="s">
        <v>182</v>
      </c>
      <c r="C10" s="96">
        <v>6.25</v>
      </c>
      <c r="D10" s="96">
        <v>19.390000000000004</v>
      </c>
      <c r="E10" s="96" t="s">
        <v>182</v>
      </c>
      <c r="F10" s="96">
        <v>3.66</v>
      </c>
      <c r="G10" s="96">
        <v>9.879999999999999</v>
      </c>
      <c r="H10" s="96">
        <v>11.54</v>
      </c>
      <c r="J10" s="43" t="s">
        <v>192</v>
      </c>
      <c r="K10" s="53">
        <f ca="1">IFERROR(FORECAST(K3,OFFSET($A$3,MATCH(K3,$G$3:$G$113,1)-1,0,2),OFFSET($G$3,MATCH(K3,$G$3:$G$113,1)-1,0,2)),"-")</f>
        <v>15.880794701986755</v>
      </c>
      <c r="L10" s="96">
        <f t="shared" ref="L10:M10" ca="1" si="5">IFERROR(FORECAST(L3,OFFSET($A$3,MATCH(L3,$G$3:$G$113,1)-1,0,2),OFFSET($G$3,MATCH(L3,$G$3:$G$113,1)-1,0,2)),"-")</f>
        <v>27.866666666666667</v>
      </c>
      <c r="M10" s="96" t="str">
        <f t="shared" ca="1" si="5"/>
        <v>-</v>
      </c>
    </row>
    <row r="11" spans="1:13" ht="13.5" x14ac:dyDescent="0.2">
      <c r="A11" s="96">
        <v>-4</v>
      </c>
      <c r="B11" s="96" t="s">
        <v>182</v>
      </c>
      <c r="C11" s="96">
        <v>7.18</v>
      </c>
      <c r="D11" s="96">
        <v>20.890000000000004</v>
      </c>
      <c r="E11" s="96" t="s">
        <v>182</v>
      </c>
      <c r="F11" s="96">
        <v>4.5600000000000023</v>
      </c>
      <c r="G11" s="96">
        <v>10.970000000000002</v>
      </c>
      <c r="H11" s="96">
        <v>12.870000000000001</v>
      </c>
      <c r="J11" s="59" t="s">
        <v>162</v>
      </c>
      <c r="K11" s="60">
        <f ca="1">IFERROR(FORECAST(K3,OFFSET($A$3,MATCH(K3,$H$3:$H$113,1)-1,0,2),OFFSET($H$3,MATCH(K3,$H$3:$H$113,1)-1,0,2)),"-")</f>
        <v>10.222222222222221</v>
      </c>
      <c r="L11" s="97">
        <f t="shared" ref="L11:M11" ca="1" si="6">IFERROR(FORECAST(L3,OFFSET($A$3,MATCH(L3,$H$3:$H$113,1)-1,0,2),OFFSET($H$3,MATCH(L3,$H$3:$H$113,1)-1,0,2)),"-")</f>
        <v>20.455813953488367</v>
      </c>
      <c r="M11" s="97" t="str">
        <f t="shared" ca="1" si="6"/>
        <v>-</v>
      </c>
    </row>
    <row r="12" spans="1:13" ht="13.5" x14ac:dyDescent="0.2">
      <c r="A12" s="96">
        <v>-2</v>
      </c>
      <c r="B12" s="96" t="s">
        <v>182</v>
      </c>
      <c r="C12" s="96">
        <v>8.14</v>
      </c>
      <c r="D12" s="96">
        <v>22.44</v>
      </c>
      <c r="E12" s="96" t="s">
        <v>182</v>
      </c>
      <c r="F12" s="96">
        <v>5.5100000000000016</v>
      </c>
      <c r="G12" s="96">
        <v>12.100000000000001</v>
      </c>
      <c r="H12" s="96">
        <v>14.260000000000002</v>
      </c>
    </row>
    <row r="13" spans="1:13" ht="13.5" x14ac:dyDescent="0.2">
      <c r="A13" s="96">
        <v>0</v>
      </c>
      <c r="B13" s="96" t="s">
        <v>182</v>
      </c>
      <c r="C13" s="96">
        <v>9.129999999999999</v>
      </c>
      <c r="D13" s="96">
        <v>24.040000000000003</v>
      </c>
      <c r="E13" s="96" t="s">
        <v>182</v>
      </c>
      <c r="F13" s="96">
        <v>6.48</v>
      </c>
      <c r="G13" s="96">
        <v>13.27</v>
      </c>
      <c r="H13" s="96">
        <v>15.7</v>
      </c>
    </row>
    <row r="14" spans="1:13" ht="13.5" x14ac:dyDescent="0.2">
      <c r="A14" s="96">
        <v>2</v>
      </c>
      <c r="B14" s="96" t="s">
        <v>182</v>
      </c>
      <c r="C14" s="96">
        <v>10.16</v>
      </c>
      <c r="D14" s="96">
        <v>25.69</v>
      </c>
      <c r="E14" s="96" t="s">
        <v>182</v>
      </c>
      <c r="F14" s="96">
        <v>7.5</v>
      </c>
      <c r="G14" s="96">
        <v>14.470000000000002</v>
      </c>
      <c r="H14" s="96">
        <v>17.2</v>
      </c>
    </row>
    <row r="15" spans="1:13" ht="13.5" x14ac:dyDescent="0.2">
      <c r="A15" s="96">
        <v>4</v>
      </c>
      <c r="B15" s="96" t="s">
        <v>182</v>
      </c>
      <c r="C15" s="96">
        <v>11.220000000000002</v>
      </c>
      <c r="D15" s="96">
        <v>27.400000000000002</v>
      </c>
      <c r="E15" s="96" t="s">
        <v>182</v>
      </c>
      <c r="F15" s="96">
        <v>8.5500000000000007</v>
      </c>
      <c r="G15" s="96">
        <v>15.720000000000002</v>
      </c>
      <c r="H15" s="96">
        <v>18.760000000000002</v>
      </c>
    </row>
    <row r="16" spans="1:13" ht="13.5" x14ac:dyDescent="0.2">
      <c r="A16" s="96">
        <v>6</v>
      </c>
      <c r="B16" s="96" t="s">
        <v>182</v>
      </c>
      <c r="C16" s="96">
        <v>12.32</v>
      </c>
      <c r="D16" s="96">
        <v>29.16</v>
      </c>
      <c r="E16" s="96" t="s">
        <v>182</v>
      </c>
      <c r="F16" s="96">
        <v>9.64</v>
      </c>
      <c r="G16" s="96">
        <v>17.010000000000002</v>
      </c>
      <c r="H16" s="96">
        <v>20.38</v>
      </c>
    </row>
    <row r="17" spans="1:8" ht="13.5" x14ac:dyDescent="0.2">
      <c r="A17" s="96">
        <v>8</v>
      </c>
      <c r="B17" s="96" t="s">
        <v>182</v>
      </c>
      <c r="C17" s="96">
        <v>13.45</v>
      </c>
      <c r="D17" s="96">
        <v>30.970000000000002</v>
      </c>
      <c r="E17" s="96" t="s">
        <v>182</v>
      </c>
      <c r="F17" s="96">
        <v>10.77</v>
      </c>
      <c r="G17" s="96">
        <v>18.34</v>
      </c>
      <c r="H17" s="96">
        <v>22.05</v>
      </c>
    </row>
    <row r="18" spans="1:8" ht="13.5" x14ac:dyDescent="0.2">
      <c r="A18" s="96">
        <v>10</v>
      </c>
      <c r="B18" s="96" t="s">
        <v>182</v>
      </c>
      <c r="C18" s="96">
        <v>14.620000000000001</v>
      </c>
      <c r="D18" s="96">
        <v>32.849999999999994</v>
      </c>
      <c r="E18" s="96" t="s">
        <v>182</v>
      </c>
      <c r="F18" s="96">
        <v>11.95</v>
      </c>
      <c r="G18" s="96">
        <v>19.709999999999997</v>
      </c>
      <c r="H18" s="96">
        <v>23.8</v>
      </c>
    </row>
    <row r="19" spans="1:8" ht="13.5" x14ac:dyDescent="0.2">
      <c r="A19" s="96">
        <v>12</v>
      </c>
      <c r="B19" s="96" t="s">
        <v>182</v>
      </c>
      <c r="C19" s="96">
        <v>15.82</v>
      </c>
      <c r="D19" s="96">
        <v>34.78</v>
      </c>
      <c r="E19" s="96" t="s">
        <v>182</v>
      </c>
      <c r="F19" s="96">
        <v>13.16</v>
      </c>
      <c r="G19" s="96">
        <v>21.12</v>
      </c>
      <c r="H19" s="96">
        <v>25.599999999999998</v>
      </c>
    </row>
    <row r="20" spans="1:8" ht="13.5" x14ac:dyDescent="0.2">
      <c r="A20" s="96">
        <v>14</v>
      </c>
      <c r="B20" s="96" t="s">
        <v>182</v>
      </c>
      <c r="C20" s="96">
        <v>17.060000000000002</v>
      </c>
      <c r="D20" s="96">
        <v>36.769999999999996</v>
      </c>
      <c r="E20" s="96" t="s">
        <v>182</v>
      </c>
      <c r="F20" s="96">
        <v>14.41</v>
      </c>
      <c r="G20" s="96">
        <v>22.580000000000002</v>
      </c>
      <c r="H20" s="96">
        <v>27.48</v>
      </c>
    </row>
    <row r="21" spans="1:8" ht="13.5" x14ac:dyDescent="0.2">
      <c r="A21" s="96">
        <v>16</v>
      </c>
      <c r="B21" s="96" t="s">
        <v>182</v>
      </c>
      <c r="C21" s="96">
        <v>18.34</v>
      </c>
      <c r="D21" s="96">
        <v>38.820000000000007</v>
      </c>
      <c r="E21" s="96" t="s">
        <v>182</v>
      </c>
      <c r="F21" s="96">
        <v>15.71</v>
      </c>
      <c r="G21" s="96">
        <v>24.09</v>
      </c>
      <c r="H21" s="96">
        <v>29.419999999999998</v>
      </c>
    </row>
    <row r="22" spans="1:8" ht="13.5" x14ac:dyDescent="0.2">
      <c r="A22" s="96">
        <v>18</v>
      </c>
      <c r="B22" s="96" t="s">
        <v>182</v>
      </c>
      <c r="C22" s="96">
        <v>19.66</v>
      </c>
      <c r="D22" s="96">
        <v>40.94</v>
      </c>
      <c r="E22" s="96" t="s">
        <v>182</v>
      </c>
      <c r="F22" s="96">
        <v>17.060000000000002</v>
      </c>
      <c r="G22" s="96">
        <v>25.640000000000004</v>
      </c>
      <c r="H22" s="96">
        <v>31.430000000000003</v>
      </c>
    </row>
    <row r="23" spans="1:8" ht="13.5" x14ac:dyDescent="0.2">
      <c r="A23" s="96">
        <v>20</v>
      </c>
      <c r="B23" s="96" t="s">
        <v>182</v>
      </c>
      <c r="C23" s="96">
        <v>21.02</v>
      </c>
      <c r="D23" s="96">
        <v>43.11</v>
      </c>
      <c r="E23" s="96" t="s">
        <v>182</v>
      </c>
      <c r="F23" s="96">
        <v>18.45</v>
      </c>
      <c r="G23" s="96">
        <v>27.24</v>
      </c>
      <c r="H23" s="96">
        <v>33.510000000000005</v>
      </c>
    </row>
    <row r="24" spans="1:8" ht="13.5" x14ac:dyDescent="0.2">
      <c r="A24" s="96">
        <v>22</v>
      </c>
      <c r="B24" s="96" t="s">
        <v>182</v>
      </c>
      <c r="C24" s="96">
        <v>22.41</v>
      </c>
      <c r="D24" s="96">
        <v>45.349999999999994</v>
      </c>
      <c r="E24" s="96" t="s">
        <v>182</v>
      </c>
      <c r="F24" s="96">
        <v>19.88</v>
      </c>
      <c r="G24" s="96">
        <v>28.88</v>
      </c>
      <c r="H24" s="96">
        <v>35.659999999999997</v>
      </c>
    </row>
    <row r="25" spans="1:8" ht="13.5" x14ac:dyDescent="0.2">
      <c r="A25" s="96">
        <v>24</v>
      </c>
      <c r="B25" s="96" t="s">
        <v>182</v>
      </c>
      <c r="C25" s="96">
        <v>23.849999999999998</v>
      </c>
      <c r="D25" s="96">
        <v>47.650000000000006</v>
      </c>
      <c r="E25" s="96" t="s">
        <v>182</v>
      </c>
      <c r="F25" s="96">
        <v>21.37</v>
      </c>
      <c r="G25" s="96">
        <v>30.580000000000002</v>
      </c>
      <c r="H25" s="96">
        <v>37.900000000000006</v>
      </c>
    </row>
    <row r="26" spans="1:8" ht="13.5" x14ac:dyDescent="0.2">
      <c r="A26" s="96">
        <v>26</v>
      </c>
      <c r="B26" s="96" t="s">
        <v>182</v>
      </c>
      <c r="C26" s="96">
        <v>25.330000000000002</v>
      </c>
      <c r="D26" s="96">
        <v>50.03</v>
      </c>
      <c r="E26" s="96" t="s">
        <v>182</v>
      </c>
      <c r="F26" s="96">
        <v>22.900000000000002</v>
      </c>
      <c r="G26" s="96">
        <v>32.320000000000007</v>
      </c>
      <c r="H26" s="96">
        <v>40.200000000000003</v>
      </c>
    </row>
    <row r="27" spans="1:8" ht="13.5" x14ac:dyDescent="0.2">
      <c r="A27" s="96">
        <v>28</v>
      </c>
      <c r="B27" s="96" t="s">
        <v>182</v>
      </c>
      <c r="C27" s="96">
        <v>26.860000000000003</v>
      </c>
      <c r="D27" s="96">
        <v>52.459999999999994</v>
      </c>
      <c r="E27" s="96" t="s">
        <v>182</v>
      </c>
      <c r="F27" s="96">
        <v>24.48</v>
      </c>
      <c r="G27" s="96">
        <v>34.120000000000005</v>
      </c>
      <c r="H27" s="96">
        <v>42.59</v>
      </c>
    </row>
    <row r="28" spans="1:8" ht="13.5" x14ac:dyDescent="0.2">
      <c r="A28" s="96">
        <v>30</v>
      </c>
      <c r="B28" s="96" t="s">
        <v>182</v>
      </c>
      <c r="C28" s="96">
        <v>28.419999999999998</v>
      </c>
      <c r="D28" s="96">
        <v>54.97</v>
      </c>
      <c r="E28" s="96" t="s">
        <v>182</v>
      </c>
      <c r="F28" s="96">
        <v>26.110000000000003</v>
      </c>
      <c r="G28" s="96">
        <v>35.97</v>
      </c>
      <c r="H28" s="96">
        <v>45.05</v>
      </c>
    </row>
    <row r="29" spans="1:8" ht="13.5" x14ac:dyDescent="0.2">
      <c r="A29" s="96">
        <v>32</v>
      </c>
      <c r="B29" s="96" t="s">
        <v>182</v>
      </c>
      <c r="C29" s="96">
        <v>30.040000000000003</v>
      </c>
      <c r="D29" s="96">
        <v>57.55</v>
      </c>
      <c r="E29" s="96" t="s">
        <v>182</v>
      </c>
      <c r="F29" s="96">
        <v>27.8</v>
      </c>
      <c r="G29" s="96">
        <v>37.870000000000005</v>
      </c>
      <c r="H29" s="96">
        <v>47.599999999999994</v>
      </c>
    </row>
    <row r="30" spans="1:8" ht="13.5" x14ac:dyDescent="0.2">
      <c r="A30" s="96">
        <v>34</v>
      </c>
      <c r="B30" s="96" t="s">
        <v>182</v>
      </c>
      <c r="C30" s="96">
        <v>31.69</v>
      </c>
      <c r="D30" s="96">
        <v>60.2</v>
      </c>
      <c r="E30" s="96" t="s">
        <v>182</v>
      </c>
      <c r="F30" s="96">
        <v>29.529999999999998</v>
      </c>
      <c r="G30" s="96">
        <v>39.820000000000007</v>
      </c>
      <c r="H30" s="96">
        <v>50.230000000000004</v>
      </c>
    </row>
    <row r="31" spans="1:8" ht="13.5" x14ac:dyDescent="0.2">
      <c r="A31" s="96">
        <v>36</v>
      </c>
      <c r="B31" s="96" t="s">
        <v>182</v>
      </c>
      <c r="C31" s="96">
        <v>33.39</v>
      </c>
      <c r="D31" s="96">
        <v>62.92</v>
      </c>
      <c r="E31" s="96" t="s">
        <v>182</v>
      </c>
      <c r="F31" s="96">
        <v>31.330000000000002</v>
      </c>
      <c r="G31" s="96">
        <v>41.83</v>
      </c>
      <c r="H31" s="96">
        <v>52.95</v>
      </c>
    </row>
    <row r="32" spans="1:8" ht="13.5" x14ac:dyDescent="0.2">
      <c r="A32" s="96">
        <v>38</v>
      </c>
      <c r="B32" s="96" t="s">
        <v>182</v>
      </c>
      <c r="C32" s="96">
        <v>35.14</v>
      </c>
      <c r="D32" s="96">
        <v>65.709999999999994</v>
      </c>
      <c r="E32" s="96" t="s">
        <v>182</v>
      </c>
      <c r="F32" s="96">
        <v>33.17</v>
      </c>
      <c r="G32" s="96">
        <v>43.900000000000006</v>
      </c>
      <c r="H32" s="96">
        <v>55.759999999999991</v>
      </c>
    </row>
    <row r="33" spans="1:8" ht="13.5" x14ac:dyDescent="0.2">
      <c r="A33" s="96">
        <v>40</v>
      </c>
      <c r="B33" s="96" t="s">
        <v>182</v>
      </c>
      <c r="C33" s="96">
        <v>36.94</v>
      </c>
      <c r="D33" s="96">
        <v>68.58</v>
      </c>
      <c r="E33" s="96" t="s">
        <v>182</v>
      </c>
      <c r="F33" s="96">
        <v>35.08</v>
      </c>
      <c r="G33" s="96">
        <v>46.019999999999996</v>
      </c>
      <c r="H33" s="96">
        <v>58.649999999999991</v>
      </c>
    </row>
    <row r="34" spans="1:8" ht="13.5" x14ac:dyDescent="0.2">
      <c r="A34" s="96">
        <v>42</v>
      </c>
      <c r="B34" s="96" t="s">
        <v>182</v>
      </c>
      <c r="C34" s="96">
        <v>38.78</v>
      </c>
      <c r="D34" s="96">
        <v>71.53</v>
      </c>
      <c r="E34" s="96" t="s">
        <v>182</v>
      </c>
      <c r="F34" s="96">
        <v>37.040000000000006</v>
      </c>
      <c r="G34" s="96">
        <v>48.2</v>
      </c>
      <c r="H34" s="96">
        <v>61.64</v>
      </c>
    </row>
    <row r="35" spans="1:8" ht="13.5" x14ac:dyDescent="0.2">
      <c r="A35" s="96">
        <v>44</v>
      </c>
      <c r="B35" s="96" t="s">
        <v>182</v>
      </c>
      <c r="C35" s="96">
        <v>40.680000000000007</v>
      </c>
      <c r="D35" s="96">
        <v>74.55</v>
      </c>
      <c r="E35" s="96" t="s">
        <v>182</v>
      </c>
      <c r="F35" s="96">
        <v>39.06</v>
      </c>
      <c r="G35" s="96">
        <v>50.44</v>
      </c>
      <c r="H35" s="96">
        <v>64.72</v>
      </c>
    </row>
    <row r="36" spans="1:8" ht="13.5" x14ac:dyDescent="0.2">
      <c r="A36" s="96">
        <v>46</v>
      </c>
      <c r="B36" s="96" t="s">
        <v>182</v>
      </c>
      <c r="C36" s="96">
        <v>42.620000000000005</v>
      </c>
      <c r="D36" s="96">
        <v>77.649999999999991</v>
      </c>
      <c r="E36" s="96" t="s">
        <v>182</v>
      </c>
      <c r="F36" s="96">
        <v>41.129999999999995</v>
      </c>
      <c r="G36" s="96">
        <v>52.739999999999995</v>
      </c>
      <c r="H36" s="96">
        <v>67.899999999999991</v>
      </c>
    </row>
    <row r="37" spans="1:8" ht="13.5" x14ac:dyDescent="0.2">
      <c r="A37" s="96">
        <v>48</v>
      </c>
      <c r="B37" s="96" t="s">
        <v>182</v>
      </c>
      <c r="C37" s="96">
        <v>44.620000000000005</v>
      </c>
      <c r="D37" s="96">
        <v>80.83</v>
      </c>
      <c r="E37" s="96" t="s">
        <v>182</v>
      </c>
      <c r="F37" s="96">
        <v>43.269999999999996</v>
      </c>
      <c r="G37" s="96">
        <v>55.099999999999994</v>
      </c>
      <c r="H37" s="96">
        <v>71.17</v>
      </c>
    </row>
    <row r="38" spans="1:8" ht="13.5" x14ac:dyDescent="0.2">
      <c r="A38" s="96">
        <v>50</v>
      </c>
      <c r="B38" s="96" t="s">
        <v>182</v>
      </c>
      <c r="C38" s="96">
        <v>46.66</v>
      </c>
      <c r="D38" s="96">
        <v>84.09</v>
      </c>
      <c r="E38" s="96" t="s">
        <v>182</v>
      </c>
      <c r="F38" s="96">
        <v>45.47</v>
      </c>
      <c r="G38" s="96">
        <v>57.519999999999996</v>
      </c>
      <c r="H38" s="96">
        <v>74.539999999999992</v>
      </c>
    </row>
    <row r="39" spans="1:8" ht="13.5" x14ac:dyDescent="0.2">
      <c r="A39" s="96">
        <v>52</v>
      </c>
      <c r="B39" s="96" t="s">
        <v>182</v>
      </c>
      <c r="C39" s="96">
        <v>48.760000000000005</v>
      </c>
      <c r="D39" s="96">
        <v>87.399999999999991</v>
      </c>
      <c r="E39" s="96" t="s">
        <v>182</v>
      </c>
      <c r="F39" s="96">
        <v>47.739999999999995</v>
      </c>
      <c r="G39" s="96">
        <v>60</v>
      </c>
      <c r="H39" s="96">
        <v>78.02</v>
      </c>
    </row>
    <row r="40" spans="1:8" ht="13.5" x14ac:dyDescent="0.2">
      <c r="A40" s="96">
        <v>54</v>
      </c>
      <c r="B40" s="96" t="s">
        <v>182</v>
      </c>
      <c r="C40" s="96">
        <v>50.91</v>
      </c>
      <c r="D40" s="96">
        <v>90.899999999999991</v>
      </c>
      <c r="E40" s="96" t="s">
        <v>182</v>
      </c>
      <c r="F40" s="96">
        <v>50.069999999999993</v>
      </c>
      <c r="G40" s="96">
        <v>62.55</v>
      </c>
      <c r="H40" s="96">
        <v>81.59</v>
      </c>
    </row>
    <row r="41" spans="1:8" ht="13.5" x14ac:dyDescent="0.2">
      <c r="A41" s="96">
        <v>56</v>
      </c>
      <c r="B41" s="96" t="s">
        <v>182</v>
      </c>
      <c r="C41" s="96">
        <v>53.11999999999999</v>
      </c>
      <c r="D41" s="96">
        <v>94.399999999999991</v>
      </c>
      <c r="E41" s="96" t="s">
        <v>182</v>
      </c>
      <c r="F41" s="96">
        <v>52.459999999999994</v>
      </c>
      <c r="G41" s="96">
        <v>65.16</v>
      </c>
      <c r="H41" s="96">
        <v>85.28</v>
      </c>
    </row>
    <row r="42" spans="1:8" ht="13.5" x14ac:dyDescent="0.2">
      <c r="A42" s="96">
        <v>58</v>
      </c>
      <c r="B42" s="96" t="s">
        <v>182</v>
      </c>
      <c r="C42" s="96">
        <v>55.379999999999995</v>
      </c>
      <c r="D42" s="96">
        <v>98</v>
      </c>
      <c r="E42" s="96" t="s">
        <v>182</v>
      </c>
      <c r="F42" s="96">
        <v>54.92</v>
      </c>
      <c r="G42" s="96">
        <v>67.84</v>
      </c>
      <c r="H42" s="96">
        <v>89.1</v>
      </c>
    </row>
    <row r="43" spans="1:8" ht="13.5" x14ac:dyDescent="0.2">
      <c r="A43" s="96">
        <v>60</v>
      </c>
      <c r="B43" s="96" t="s">
        <v>182</v>
      </c>
      <c r="C43" s="96">
        <v>57.7</v>
      </c>
      <c r="D43" s="96">
        <v>101.7</v>
      </c>
      <c r="E43" s="96" t="s">
        <v>182</v>
      </c>
      <c r="F43" s="96">
        <v>57.45</v>
      </c>
      <c r="G43" s="96">
        <v>70.58</v>
      </c>
      <c r="H43" s="96">
        <v>93</v>
      </c>
    </row>
    <row r="44" spans="1:8" ht="13.5" x14ac:dyDescent="0.2">
      <c r="A44" s="96">
        <v>62</v>
      </c>
      <c r="B44" s="96" t="s">
        <v>182</v>
      </c>
      <c r="C44" s="96">
        <v>60.069999999999993</v>
      </c>
      <c r="D44" s="96">
        <v>105.5</v>
      </c>
      <c r="E44" s="96" t="s">
        <v>182</v>
      </c>
      <c r="F44" s="96">
        <v>60.05</v>
      </c>
      <c r="G44" s="96">
        <v>73.399999999999991</v>
      </c>
      <c r="H44" s="96">
        <v>97</v>
      </c>
    </row>
    <row r="45" spans="1:8" ht="13.5" x14ac:dyDescent="0.2">
      <c r="A45" s="96">
        <v>64</v>
      </c>
      <c r="B45" s="96" t="s">
        <v>182</v>
      </c>
      <c r="C45" s="96">
        <v>62.5</v>
      </c>
      <c r="D45" s="96">
        <v>109.3</v>
      </c>
      <c r="E45" s="96" t="s">
        <v>182</v>
      </c>
      <c r="F45" s="96">
        <v>62.72</v>
      </c>
      <c r="G45" s="96">
        <v>76.28</v>
      </c>
      <c r="H45" s="96">
        <v>101.1</v>
      </c>
    </row>
    <row r="46" spans="1:8" ht="13.5" x14ac:dyDescent="0.2">
      <c r="A46" s="96">
        <v>66</v>
      </c>
      <c r="B46" s="96" t="s">
        <v>182</v>
      </c>
      <c r="C46" s="96">
        <v>64.989999999999995</v>
      </c>
      <c r="D46" s="96">
        <v>113.3</v>
      </c>
      <c r="E46" s="96" t="s">
        <v>182</v>
      </c>
      <c r="F46" s="96">
        <v>65.459999999999994</v>
      </c>
      <c r="G46" s="96">
        <v>79.23</v>
      </c>
      <c r="H46" s="96">
        <v>105.3</v>
      </c>
    </row>
    <row r="47" spans="1:8" ht="13.5" x14ac:dyDescent="0.2">
      <c r="A47" s="96">
        <v>68</v>
      </c>
      <c r="B47" s="96" t="s">
        <v>182</v>
      </c>
      <c r="C47" s="96">
        <v>67.539999999999992</v>
      </c>
      <c r="D47" s="96">
        <v>117.3</v>
      </c>
      <c r="E47" s="96" t="s">
        <v>182</v>
      </c>
      <c r="F47" s="96">
        <v>68.27</v>
      </c>
      <c r="G47" s="96">
        <v>82.25</v>
      </c>
      <c r="H47" s="96">
        <v>109.7</v>
      </c>
    </row>
    <row r="48" spans="1:8" ht="13.5" x14ac:dyDescent="0.2">
      <c r="A48" s="96">
        <v>70</v>
      </c>
      <c r="B48" s="96" t="s">
        <v>182</v>
      </c>
      <c r="C48" s="96">
        <v>70.149999999999991</v>
      </c>
      <c r="D48" s="96">
        <v>121.49999999999999</v>
      </c>
      <c r="E48" s="96" t="s">
        <v>182</v>
      </c>
      <c r="F48" s="96">
        <v>71.16</v>
      </c>
      <c r="G48" s="96">
        <v>85.3</v>
      </c>
      <c r="H48" s="96">
        <v>114.2</v>
      </c>
    </row>
    <row r="49" spans="1:8" ht="13.5" x14ac:dyDescent="0.2">
      <c r="A49" s="96">
        <v>72</v>
      </c>
      <c r="B49" s="96" t="s">
        <v>182</v>
      </c>
      <c r="C49" s="96">
        <v>72.819999999999993</v>
      </c>
      <c r="D49" s="96">
        <v>125.7</v>
      </c>
      <c r="E49" s="96" t="s">
        <v>182</v>
      </c>
      <c r="F49" s="96">
        <v>74.11999999999999</v>
      </c>
      <c r="G49" s="96">
        <v>88.5</v>
      </c>
      <c r="H49" s="96">
        <v>118.8</v>
      </c>
    </row>
    <row r="50" spans="1:8" ht="13.5" x14ac:dyDescent="0.2">
      <c r="A50" s="96">
        <v>74</v>
      </c>
      <c r="B50" s="96" t="s">
        <v>182</v>
      </c>
      <c r="C50" s="96">
        <v>75.55</v>
      </c>
      <c r="D50" s="96">
        <v>130.10000000000002</v>
      </c>
      <c r="E50" s="96" t="s">
        <v>182</v>
      </c>
      <c r="F50" s="96">
        <v>77.16</v>
      </c>
      <c r="G50" s="96">
        <v>91.7</v>
      </c>
      <c r="H50" s="96">
        <v>123.49999999999999</v>
      </c>
    </row>
    <row r="51" spans="1:8" ht="13.5" x14ac:dyDescent="0.2">
      <c r="A51" s="96">
        <v>76</v>
      </c>
      <c r="B51" s="96">
        <v>0.32000000000000028</v>
      </c>
      <c r="C51" s="96">
        <v>78.34</v>
      </c>
      <c r="D51" s="96">
        <v>134.5</v>
      </c>
      <c r="E51" s="96" t="s">
        <v>182</v>
      </c>
      <c r="F51" s="96">
        <v>80.28</v>
      </c>
      <c r="G51" s="96">
        <v>95.1</v>
      </c>
      <c r="H51" s="96">
        <v>128.4</v>
      </c>
    </row>
    <row r="52" spans="1:8" ht="13.5" x14ac:dyDescent="0.2">
      <c r="A52" s="96">
        <v>78</v>
      </c>
      <c r="B52" s="96">
        <v>0.91999999999999993</v>
      </c>
      <c r="C52" s="96">
        <v>81.2</v>
      </c>
      <c r="D52" s="96">
        <v>139</v>
      </c>
      <c r="E52" s="96" t="s">
        <v>182</v>
      </c>
      <c r="F52" s="96">
        <v>83.47</v>
      </c>
      <c r="G52" s="96">
        <v>98.5</v>
      </c>
      <c r="H52" s="96">
        <v>133.4</v>
      </c>
    </row>
    <row r="53" spans="1:8" ht="13.5" x14ac:dyDescent="0.2">
      <c r="A53" s="96">
        <v>80</v>
      </c>
      <c r="B53" s="96">
        <v>1.5300000000000011</v>
      </c>
      <c r="C53" s="96">
        <v>84.13</v>
      </c>
      <c r="D53" s="96">
        <v>143.70000000000002</v>
      </c>
      <c r="E53" s="96" t="s">
        <v>182</v>
      </c>
      <c r="F53" s="96">
        <v>86.7</v>
      </c>
      <c r="G53" s="96">
        <v>101.89999999999999</v>
      </c>
      <c r="H53" s="96">
        <v>138.5</v>
      </c>
    </row>
    <row r="54" spans="1:8" ht="13.5" x14ac:dyDescent="0.2">
      <c r="A54" s="96">
        <v>82</v>
      </c>
      <c r="B54" s="96">
        <v>2.16</v>
      </c>
      <c r="C54" s="96">
        <v>87.1</v>
      </c>
      <c r="D54" s="96">
        <v>148.4</v>
      </c>
      <c r="E54" s="96" t="s">
        <v>182</v>
      </c>
      <c r="F54" s="96">
        <v>90.1</v>
      </c>
      <c r="G54" s="96">
        <v>105.5</v>
      </c>
      <c r="H54" s="96">
        <v>143.70000000000002</v>
      </c>
    </row>
    <row r="55" spans="1:8" ht="13.5" x14ac:dyDescent="0.2">
      <c r="A55" s="96">
        <v>84</v>
      </c>
      <c r="B55" s="96">
        <v>2.8200000000000003</v>
      </c>
      <c r="C55" s="96">
        <v>90.2</v>
      </c>
      <c r="D55" s="96">
        <v>153.30000000000001</v>
      </c>
      <c r="E55" s="96">
        <v>0.58999999999999986</v>
      </c>
      <c r="F55" s="96">
        <v>93.5</v>
      </c>
      <c r="G55" s="96">
        <v>109.1</v>
      </c>
      <c r="H55" s="96">
        <v>149.10000000000002</v>
      </c>
    </row>
    <row r="56" spans="1:8" ht="13.5" x14ac:dyDescent="0.2">
      <c r="A56" s="96">
        <v>86</v>
      </c>
      <c r="B56" s="96">
        <v>3.490000000000002</v>
      </c>
      <c r="C56" s="96">
        <v>93.3</v>
      </c>
      <c r="D56" s="96">
        <v>158.20000000000002</v>
      </c>
      <c r="E56" s="96">
        <v>1.2100000000000009</v>
      </c>
      <c r="F56" s="96">
        <v>97.1</v>
      </c>
      <c r="G56" s="96">
        <v>112.8</v>
      </c>
      <c r="H56" s="96">
        <v>154.60000000000002</v>
      </c>
    </row>
    <row r="57" spans="1:8" ht="13.5" x14ac:dyDescent="0.2">
      <c r="A57" s="96">
        <v>88</v>
      </c>
      <c r="B57" s="96">
        <v>4.18</v>
      </c>
      <c r="C57" s="96">
        <v>96.5</v>
      </c>
      <c r="D57" s="96">
        <v>163.30000000000001</v>
      </c>
      <c r="E57" s="96">
        <v>1.8500000000000014</v>
      </c>
      <c r="F57" s="96">
        <v>100.7</v>
      </c>
      <c r="G57" s="96">
        <v>116.60000000000001</v>
      </c>
      <c r="H57" s="96">
        <v>160.30000000000001</v>
      </c>
    </row>
    <row r="58" spans="1:8" ht="13.5" x14ac:dyDescent="0.2">
      <c r="A58" s="96">
        <v>90</v>
      </c>
      <c r="B58" s="96">
        <v>4.8900000000000006</v>
      </c>
      <c r="C58" s="96">
        <v>99.7</v>
      </c>
      <c r="D58" s="96">
        <v>168.5</v>
      </c>
      <c r="E58" s="96">
        <v>2.5100000000000016</v>
      </c>
      <c r="F58" s="96">
        <v>104.39999999999999</v>
      </c>
      <c r="G58" s="96">
        <v>120.49999999999999</v>
      </c>
      <c r="H58" s="96">
        <v>166.10000000000002</v>
      </c>
    </row>
    <row r="59" spans="1:8" ht="13.5" x14ac:dyDescent="0.2">
      <c r="A59" s="96">
        <v>92</v>
      </c>
      <c r="B59" s="96">
        <v>5.620000000000001</v>
      </c>
      <c r="C59" s="96">
        <v>103.1</v>
      </c>
      <c r="D59" s="96">
        <v>173.70000000000002</v>
      </c>
      <c r="E59" s="96">
        <v>3.1900000000000013</v>
      </c>
      <c r="F59" s="96">
        <v>108.2</v>
      </c>
      <c r="G59" s="96">
        <v>124.39999999999999</v>
      </c>
      <c r="H59" s="96">
        <v>172</v>
      </c>
    </row>
    <row r="60" spans="1:8" ht="13.5" x14ac:dyDescent="0.2">
      <c r="A60" s="96">
        <v>94</v>
      </c>
      <c r="B60" s="96">
        <v>6.370000000000001</v>
      </c>
      <c r="C60" s="96">
        <v>106.5</v>
      </c>
      <c r="D60" s="96">
        <v>179.10000000000002</v>
      </c>
      <c r="E60" s="96">
        <v>3.9000000000000021</v>
      </c>
      <c r="F60" s="96">
        <v>112</v>
      </c>
      <c r="G60" s="96">
        <v>128.5</v>
      </c>
      <c r="H60" s="96">
        <v>178.10000000000002</v>
      </c>
    </row>
    <row r="61" spans="1:8" ht="13.5" x14ac:dyDescent="0.2">
      <c r="A61" s="96">
        <v>96</v>
      </c>
      <c r="B61" s="96">
        <v>7.1400000000000006</v>
      </c>
      <c r="C61" s="96">
        <v>109.89999999999999</v>
      </c>
      <c r="D61" s="96">
        <v>184.60000000000002</v>
      </c>
      <c r="E61" s="96">
        <v>4.620000000000001</v>
      </c>
      <c r="F61" s="96">
        <v>115.99999999999999</v>
      </c>
      <c r="G61" s="96">
        <v>132.60000000000002</v>
      </c>
      <c r="H61" s="96">
        <v>184.4</v>
      </c>
    </row>
    <row r="62" spans="1:8" ht="13.5" x14ac:dyDescent="0.2">
      <c r="A62" s="96">
        <v>98</v>
      </c>
      <c r="B62" s="96">
        <v>7.9400000000000013</v>
      </c>
      <c r="C62" s="96">
        <v>113.49999999999999</v>
      </c>
      <c r="D62" s="96">
        <v>190.3</v>
      </c>
      <c r="E62" s="96">
        <v>5.3599999999999994</v>
      </c>
      <c r="F62" s="96">
        <v>120.10000000000001</v>
      </c>
      <c r="G62" s="96">
        <v>136.80000000000001</v>
      </c>
      <c r="H62" s="96">
        <v>190.8</v>
      </c>
    </row>
    <row r="63" spans="1:8" ht="13.5" x14ac:dyDescent="0.2">
      <c r="A63" s="96">
        <v>100</v>
      </c>
      <c r="B63" s="96">
        <v>8.7600000000000016</v>
      </c>
      <c r="C63" s="96">
        <v>117.10000000000001</v>
      </c>
      <c r="D63" s="96">
        <v>196</v>
      </c>
      <c r="E63" s="96">
        <v>6.129999999999999</v>
      </c>
      <c r="F63" s="96">
        <v>124.2</v>
      </c>
      <c r="G63" s="96">
        <v>141.10000000000002</v>
      </c>
      <c r="H63" s="96">
        <v>197.3</v>
      </c>
    </row>
    <row r="64" spans="1:8" ht="13.5" x14ac:dyDescent="0.2">
      <c r="A64" s="96">
        <v>102</v>
      </c>
      <c r="B64" s="96">
        <v>9.6000000000000014</v>
      </c>
      <c r="C64" s="96">
        <v>120.8</v>
      </c>
      <c r="D64" s="96">
        <v>201.8</v>
      </c>
      <c r="E64" s="96">
        <v>6.9200000000000017</v>
      </c>
      <c r="F64" s="96">
        <v>128.5</v>
      </c>
      <c r="G64" s="96">
        <v>145.5</v>
      </c>
      <c r="H64" s="96">
        <v>204</v>
      </c>
    </row>
    <row r="65" spans="1:8" ht="13.5" x14ac:dyDescent="0.2">
      <c r="A65" s="96">
        <v>104</v>
      </c>
      <c r="B65" s="96">
        <v>10.46</v>
      </c>
      <c r="C65" s="96">
        <v>124.60000000000001</v>
      </c>
      <c r="D65" s="96">
        <v>207.8</v>
      </c>
      <c r="E65" s="96">
        <v>7.73</v>
      </c>
      <c r="F65" s="96">
        <v>132.80000000000001</v>
      </c>
      <c r="G65" s="96">
        <v>150</v>
      </c>
      <c r="H65" s="96">
        <v>210.9</v>
      </c>
    </row>
    <row r="66" spans="1:8" ht="13.5" x14ac:dyDescent="0.2">
      <c r="A66" s="96">
        <v>106</v>
      </c>
      <c r="B66" s="96">
        <v>11.350000000000001</v>
      </c>
      <c r="C66" s="96">
        <v>128.4</v>
      </c>
      <c r="D66" s="96">
        <v>213.9</v>
      </c>
      <c r="E66" s="96">
        <v>8.57</v>
      </c>
      <c r="F66" s="96">
        <v>137.30000000000001</v>
      </c>
      <c r="G66" s="96">
        <v>154.5</v>
      </c>
      <c r="H66" s="96">
        <v>217.9</v>
      </c>
    </row>
    <row r="67" spans="1:8" ht="13.5" x14ac:dyDescent="0.2">
      <c r="A67" s="96">
        <v>108</v>
      </c>
      <c r="B67" s="96">
        <v>12.260000000000002</v>
      </c>
      <c r="C67" s="96">
        <v>132.30000000000001</v>
      </c>
      <c r="D67" s="96">
        <v>220.10000000000002</v>
      </c>
      <c r="E67" s="96">
        <v>9.43</v>
      </c>
      <c r="F67" s="96">
        <v>141.80000000000001</v>
      </c>
      <c r="G67" s="96">
        <v>159.20000000000002</v>
      </c>
      <c r="H67" s="96">
        <v>225.10000000000002</v>
      </c>
    </row>
    <row r="68" spans="1:8" ht="13.5" x14ac:dyDescent="0.2">
      <c r="A68" s="96">
        <v>110</v>
      </c>
      <c r="B68" s="96">
        <v>13.190000000000001</v>
      </c>
      <c r="C68" s="96">
        <v>136.30000000000001</v>
      </c>
      <c r="D68" s="96">
        <v>226.4</v>
      </c>
      <c r="E68" s="96">
        <v>10.310000000000002</v>
      </c>
      <c r="F68" s="96">
        <v>146.5</v>
      </c>
      <c r="G68" s="96">
        <v>164</v>
      </c>
      <c r="H68" s="96">
        <v>232.5</v>
      </c>
    </row>
    <row r="69" spans="1:8" ht="13.5" x14ac:dyDescent="0.2">
      <c r="A69" s="96">
        <v>112</v>
      </c>
      <c r="B69" s="96">
        <v>14.150000000000002</v>
      </c>
      <c r="C69" s="96">
        <v>140.4</v>
      </c>
      <c r="D69" s="96">
        <v>232.9</v>
      </c>
      <c r="E69" s="96">
        <v>11.220000000000002</v>
      </c>
      <c r="F69" s="96">
        <v>151.20000000000002</v>
      </c>
      <c r="G69" s="96">
        <v>168.8</v>
      </c>
      <c r="H69" s="96">
        <v>240</v>
      </c>
    </row>
    <row r="70" spans="1:8" ht="13.5" x14ac:dyDescent="0.2">
      <c r="A70" s="96">
        <v>114</v>
      </c>
      <c r="B70" s="96">
        <v>15.129999999999999</v>
      </c>
      <c r="C70" s="96">
        <v>144.60000000000002</v>
      </c>
      <c r="D70" s="96">
        <v>239.5</v>
      </c>
      <c r="E70" s="96">
        <v>12.150000000000002</v>
      </c>
      <c r="F70" s="96">
        <v>156.10000000000002</v>
      </c>
      <c r="G70" s="96">
        <v>173.8</v>
      </c>
      <c r="H70" s="96">
        <v>247.7</v>
      </c>
    </row>
    <row r="71" spans="1:8" ht="13.5" x14ac:dyDescent="0.2">
      <c r="A71" s="96">
        <v>116</v>
      </c>
      <c r="B71" s="96">
        <v>16.14</v>
      </c>
      <c r="C71" s="96">
        <v>148.80000000000001</v>
      </c>
      <c r="D71" s="96">
        <v>246.2</v>
      </c>
      <c r="E71" s="96">
        <v>13.11</v>
      </c>
      <c r="F71" s="96">
        <v>161</v>
      </c>
      <c r="G71" s="96">
        <v>178.8</v>
      </c>
      <c r="H71" s="96">
        <v>255.5</v>
      </c>
    </row>
    <row r="72" spans="1:8" ht="13.5" x14ac:dyDescent="0.2">
      <c r="A72" s="96">
        <v>118</v>
      </c>
      <c r="B72" s="96">
        <v>17.18</v>
      </c>
      <c r="C72" s="96">
        <v>153.20000000000002</v>
      </c>
      <c r="D72" s="96">
        <v>253.10000000000002</v>
      </c>
      <c r="E72" s="96">
        <v>14.100000000000001</v>
      </c>
      <c r="F72" s="96">
        <v>166.10000000000002</v>
      </c>
      <c r="G72" s="96">
        <v>183.9</v>
      </c>
      <c r="H72" s="96">
        <v>263.60000000000002</v>
      </c>
    </row>
    <row r="73" spans="1:8" ht="13.5" x14ac:dyDescent="0.2">
      <c r="A73" s="96">
        <v>120</v>
      </c>
      <c r="B73" s="96">
        <v>18.239999999999998</v>
      </c>
      <c r="C73" s="96">
        <v>157.60000000000002</v>
      </c>
      <c r="D73" s="96">
        <v>260</v>
      </c>
      <c r="E73" s="96">
        <v>15.11</v>
      </c>
      <c r="F73" s="96">
        <v>171.3</v>
      </c>
      <c r="G73" s="96">
        <v>189.20000000000002</v>
      </c>
      <c r="H73" s="96">
        <v>271.8</v>
      </c>
    </row>
    <row r="74" spans="1:8" ht="13.5" x14ac:dyDescent="0.2">
      <c r="A74" s="96">
        <v>122</v>
      </c>
      <c r="B74" s="96">
        <v>19.330000000000002</v>
      </c>
      <c r="C74" s="96">
        <v>162.10000000000002</v>
      </c>
      <c r="D74" s="96">
        <v>267.2</v>
      </c>
      <c r="E74" s="96">
        <v>16.150000000000002</v>
      </c>
      <c r="F74" s="96">
        <v>176.5</v>
      </c>
      <c r="G74" s="96">
        <v>194.5</v>
      </c>
      <c r="H74" s="96">
        <v>280.2</v>
      </c>
    </row>
    <row r="75" spans="1:8" ht="13.5" x14ac:dyDescent="0.2">
      <c r="A75" s="96">
        <v>124</v>
      </c>
      <c r="B75" s="96">
        <v>20.45</v>
      </c>
      <c r="C75" s="96">
        <v>166.70000000000002</v>
      </c>
      <c r="D75" s="96">
        <v>274.40000000000003</v>
      </c>
      <c r="E75" s="96">
        <v>17.220000000000002</v>
      </c>
      <c r="F75" s="96">
        <v>181.9</v>
      </c>
      <c r="G75" s="96">
        <v>200</v>
      </c>
      <c r="H75" s="96">
        <v>288.8</v>
      </c>
    </row>
    <row r="76" spans="1:8" ht="13.5" x14ac:dyDescent="0.2">
      <c r="A76" s="96">
        <v>126</v>
      </c>
      <c r="B76" s="96">
        <v>21.59</v>
      </c>
      <c r="C76" s="96">
        <v>171.3</v>
      </c>
      <c r="D76" s="96">
        <v>281.8</v>
      </c>
      <c r="E76" s="96">
        <v>18.320000000000004</v>
      </c>
      <c r="F76" s="96">
        <v>187.5</v>
      </c>
      <c r="G76" s="96">
        <v>205.5</v>
      </c>
      <c r="H76" s="96">
        <v>297.60000000000002</v>
      </c>
    </row>
    <row r="77" spans="1:8" ht="13.5" x14ac:dyDescent="0.2">
      <c r="A77" s="96">
        <v>128</v>
      </c>
      <c r="B77" s="96">
        <v>22.77</v>
      </c>
      <c r="C77" s="96">
        <v>176.10000000000002</v>
      </c>
      <c r="D77" s="96">
        <v>289.3</v>
      </c>
      <c r="E77" s="96">
        <v>19.440000000000001</v>
      </c>
      <c r="F77" s="96">
        <v>193.10000000000002</v>
      </c>
      <c r="G77" s="96">
        <v>211.20000000000002</v>
      </c>
      <c r="H77" s="96">
        <v>306.60000000000002</v>
      </c>
    </row>
    <row r="78" spans="1:8" ht="13.5" x14ac:dyDescent="0.2">
      <c r="A78" s="96">
        <v>130</v>
      </c>
      <c r="B78" s="96">
        <v>23.970000000000002</v>
      </c>
      <c r="C78" s="96">
        <v>180.9</v>
      </c>
      <c r="D78" s="96">
        <v>297</v>
      </c>
      <c r="E78" s="96">
        <v>20.59</v>
      </c>
      <c r="F78" s="96">
        <v>198.8</v>
      </c>
      <c r="G78" s="96">
        <v>217</v>
      </c>
      <c r="H78" s="96">
        <v>315.7</v>
      </c>
    </row>
    <row r="79" spans="1:8" ht="13.5" x14ac:dyDescent="0.2">
      <c r="A79" s="96">
        <v>132</v>
      </c>
      <c r="B79" s="96">
        <v>25.2</v>
      </c>
      <c r="C79" s="96">
        <v>185.9</v>
      </c>
      <c r="D79" s="96">
        <v>304.8</v>
      </c>
      <c r="E79" s="96">
        <v>21.779999999999998</v>
      </c>
      <c r="F79" s="96">
        <v>204.70000000000002</v>
      </c>
      <c r="G79" s="96">
        <v>222.8</v>
      </c>
      <c r="H79" s="96">
        <v>325.10000000000002</v>
      </c>
    </row>
    <row r="80" spans="1:8" ht="13.5" x14ac:dyDescent="0.2">
      <c r="A80" s="96">
        <v>134</v>
      </c>
      <c r="B80" s="96">
        <v>26.459999999999997</v>
      </c>
      <c r="C80" s="96">
        <v>190.9</v>
      </c>
      <c r="D80" s="96">
        <v>312.7</v>
      </c>
      <c r="E80" s="96">
        <v>22.99</v>
      </c>
      <c r="F80" s="96">
        <v>210.70000000000002</v>
      </c>
      <c r="G80" s="96">
        <v>228.8</v>
      </c>
      <c r="H80" s="96">
        <v>334.6</v>
      </c>
    </row>
    <row r="81" spans="1:8" ht="13.5" x14ac:dyDescent="0.2">
      <c r="A81" s="96">
        <v>136</v>
      </c>
      <c r="B81" s="96">
        <v>27.750000000000004</v>
      </c>
      <c r="C81" s="96">
        <v>196</v>
      </c>
      <c r="D81" s="96">
        <v>320.8</v>
      </c>
      <c r="E81" s="96">
        <v>24.24</v>
      </c>
      <c r="F81" s="96">
        <v>216.8</v>
      </c>
      <c r="G81" s="96">
        <v>234.9</v>
      </c>
      <c r="H81" s="96">
        <v>344.40000000000003</v>
      </c>
    </row>
    <row r="82" spans="1:8" ht="13.5" x14ac:dyDescent="0.2">
      <c r="A82" s="96">
        <v>138</v>
      </c>
      <c r="B82" s="96">
        <v>29.070000000000004</v>
      </c>
      <c r="C82" s="96">
        <v>201.20000000000002</v>
      </c>
      <c r="D82" s="96">
        <v>329.1</v>
      </c>
      <c r="E82" s="96">
        <v>25.51</v>
      </c>
      <c r="F82" s="96">
        <v>223</v>
      </c>
      <c r="G82" s="96">
        <v>241.10000000000002</v>
      </c>
      <c r="H82" s="96">
        <v>354.3</v>
      </c>
    </row>
    <row r="83" spans="1:8" ht="13.5" x14ac:dyDescent="0.2">
      <c r="A83" s="96">
        <v>140</v>
      </c>
      <c r="B83" s="96">
        <v>30.419999999999998</v>
      </c>
      <c r="C83" s="96">
        <v>206.5</v>
      </c>
      <c r="D83" s="96">
        <v>337.5</v>
      </c>
      <c r="E83" s="96">
        <v>26.820000000000004</v>
      </c>
      <c r="F83" s="96">
        <v>229.4</v>
      </c>
      <c r="G83" s="96">
        <v>247.40000000000003</v>
      </c>
      <c r="H83" s="96">
        <v>364.5</v>
      </c>
    </row>
    <row r="84" spans="1:8" ht="13.5" x14ac:dyDescent="0.2">
      <c r="A84" s="96">
        <v>142</v>
      </c>
      <c r="B84" s="96">
        <v>31.81</v>
      </c>
      <c r="C84" s="96">
        <v>211.9</v>
      </c>
      <c r="D84" s="96">
        <v>346</v>
      </c>
      <c r="E84" s="96">
        <v>28.16</v>
      </c>
      <c r="F84" s="96">
        <v>235.8</v>
      </c>
      <c r="G84" s="96">
        <v>253.8</v>
      </c>
      <c r="H84" s="96">
        <v>374.90000000000003</v>
      </c>
    </row>
    <row r="85" spans="1:8" ht="13.5" x14ac:dyDescent="0.2">
      <c r="A85" s="96">
        <v>144</v>
      </c>
      <c r="B85" s="96">
        <v>33.22</v>
      </c>
      <c r="C85" s="96">
        <v>217.4</v>
      </c>
      <c r="D85" s="96">
        <v>354.7</v>
      </c>
      <c r="E85" s="96">
        <v>29.529999999999998</v>
      </c>
      <c r="F85" s="96">
        <v>242.5</v>
      </c>
      <c r="G85" s="96">
        <v>260.40000000000003</v>
      </c>
      <c r="H85" s="96">
        <v>385.40000000000003</v>
      </c>
    </row>
    <row r="86" spans="1:8" ht="13.5" x14ac:dyDescent="0.2">
      <c r="A86" s="96">
        <v>146</v>
      </c>
      <c r="B86" s="96">
        <v>34.67</v>
      </c>
      <c r="C86" s="96">
        <v>223</v>
      </c>
      <c r="D86" s="96">
        <v>363.6</v>
      </c>
      <c r="E86" s="96">
        <v>30.930000000000003</v>
      </c>
      <c r="F86" s="96">
        <v>249.2</v>
      </c>
      <c r="G86" s="96">
        <v>267</v>
      </c>
      <c r="H86" s="96">
        <v>396.2</v>
      </c>
    </row>
    <row r="87" spans="1:8" ht="13.5" x14ac:dyDescent="0.2">
      <c r="A87" s="96">
        <v>148</v>
      </c>
      <c r="B87" s="96">
        <v>36.150000000000006</v>
      </c>
      <c r="C87" s="96">
        <v>228.70000000000002</v>
      </c>
      <c r="D87" s="96">
        <v>372.6</v>
      </c>
      <c r="E87" s="96">
        <v>32.370000000000005</v>
      </c>
      <c r="F87" s="96">
        <v>256.10000000000002</v>
      </c>
      <c r="G87" s="96">
        <v>273.8</v>
      </c>
      <c r="H87" s="96">
        <v>407.3</v>
      </c>
    </row>
    <row r="88" spans="1:8" ht="13.5" x14ac:dyDescent="0.2">
      <c r="A88" s="96">
        <v>150</v>
      </c>
      <c r="B88" s="96">
        <v>37.659999999999997</v>
      </c>
      <c r="C88" s="96">
        <v>234.5</v>
      </c>
      <c r="D88" s="96">
        <v>381.7</v>
      </c>
      <c r="E88" s="96">
        <v>33.840000000000003</v>
      </c>
      <c r="F88" s="96">
        <v>263.10000000000002</v>
      </c>
      <c r="G88" s="96">
        <v>280.7</v>
      </c>
      <c r="H88" s="96">
        <v>418.5</v>
      </c>
    </row>
    <row r="89" spans="1:8" ht="13.5" x14ac:dyDescent="0.2">
      <c r="A89" s="96">
        <v>152</v>
      </c>
      <c r="B89" s="96">
        <v>39.209999999999994</v>
      </c>
      <c r="C89" s="96">
        <v>240.4</v>
      </c>
      <c r="D89" s="96">
        <v>391.1</v>
      </c>
      <c r="E89" s="96">
        <v>35.349999999999994</v>
      </c>
      <c r="F89" s="96">
        <v>270.2</v>
      </c>
      <c r="G89" s="96">
        <v>287.7</v>
      </c>
      <c r="H89" s="96">
        <v>429.90000000000003</v>
      </c>
    </row>
    <row r="90" spans="1:8" ht="13.5" x14ac:dyDescent="0.2">
      <c r="A90" s="96">
        <v>154</v>
      </c>
      <c r="B90" s="96">
        <v>40.790000000000006</v>
      </c>
      <c r="C90" s="96">
        <v>246.40000000000003</v>
      </c>
      <c r="D90" s="96">
        <v>400.6</v>
      </c>
      <c r="E90" s="96">
        <v>36.89</v>
      </c>
      <c r="F90" s="96">
        <v>277.5</v>
      </c>
      <c r="G90" s="96">
        <v>294.90000000000003</v>
      </c>
      <c r="H90" s="96">
        <v>441.6</v>
      </c>
    </row>
    <row r="91" spans="1:8" ht="13.5" x14ac:dyDescent="0.2">
      <c r="A91" s="96">
        <v>156</v>
      </c>
      <c r="B91" s="96">
        <v>42.41</v>
      </c>
      <c r="C91" s="96">
        <v>252.5</v>
      </c>
      <c r="D91" s="96">
        <v>410.2</v>
      </c>
      <c r="E91" s="96">
        <v>38.47</v>
      </c>
      <c r="F91" s="96">
        <v>285</v>
      </c>
      <c r="G91" s="96">
        <v>302.10000000000002</v>
      </c>
      <c r="H91" s="96">
        <v>453.5</v>
      </c>
    </row>
    <row r="92" spans="1:8" ht="13.5" x14ac:dyDescent="0.2">
      <c r="A92" s="96">
        <v>158</v>
      </c>
      <c r="B92" s="96">
        <v>44.06</v>
      </c>
      <c r="C92" s="96">
        <v>258.7</v>
      </c>
      <c r="D92" s="96">
        <v>420.1</v>
      </c>
      <c r="E92" s="96">
        <v>40.090000000000003</v>
      </c>
      <c r="F92" s="96">
        <v>292.5</v>
      </c>
      <c r="G92" s="96">
        <v>309.5</v>
      </c>
      <c r="H92" s="96">
        <v>465.7</v>
      </c>
    </row>
    <row r="93" spans="1:8" ht="13.5" x14ac:dyDescent="0.2">
      <c r="A93" s="96">
        <v>160</v>
      </c>
      <c r="B93" s="96">
        <v>45.75</v>
      </c>
      <c r="C93" s="96">
        <v>265</v>
      </c>
      <c r="D93" s="96">
        <v>430.1</v>
      </c>
      <c r="E93" s="96">
        <v>41.739999999999995</v>
      </c>
      <c r="F93" s="96">
        <v>300.2</v>
      </c>
      <c r="G93" s="96">
        <v>317.10000000000002</v>
      </c>
      <c r="H93" s="96">
        <v>478</v>
      </c>
    </row>
    <row r="94" spans="1:8" ht="13.5" x14ac:dyDescent="0.2">
      <c r="A94" s="96">
        <v>162</v>
      </c>
      <c r="B94" s="96">
        <v>47.480000000000004</v>
      </c>
      <c r="C94" s="96">
        <v>271.40000000000003</v>
      </c>
      <c r="D94" s="96">
        <v>440.3</v>
      </c>
      <c r="E94" s="96">
        <v>43.430000000000007</v>
      </c>
      <c r="F94" s="96">
        <v>308.10000000000002</v>
      </c>
      <c r="G94" s="96">
        <v>324.7</v>
      </c>
      <c r="H94" s="96">
        <v>490.6</v>
      </c>
    </row>
    <row r="95" spans="1:8" ht="13.5" x14ac:dyDescent="0.2">
      <c r="A95" s="96">
        <v>164</v>
      </c>
      <c r="B95" s="96">
        <v>49.239999999999995</v>
      </c>
      <c r="C95" s="96">
        <v>278</v>
      </c>
      <c r="D95" s="96">
        <v>450.6</v>
      </c>
      <c r="E95" s="96">
        <v>45.150000000000006</v>
      </c>
      <c r="F95" s="96">
        <v>316.10000000000002</v>
      </c>
      <c r="G95" s="96">
        <v>332.5</v>
      </c>
      <c r="H95" s="96">
        <v>503.50000000000006</v>
      </c>
    </row>
    <row r="96" spans="1:8" ht="13.5" x14ac:dyDescent="0.2">
      <c r="A96" s="96">
        <v>166</v>
      </c>
      <c r="B96" s="96">
        <v>51.039999999999992</v>
      </c>
      <c r="C96" s="96">
        <v>284.60000000000002</v>
      </c>
      <c r="D96" s="96">
        <v>461.1</v>
      </c>
      <c r="E96" s="96">
        <v>46.92</v>
      </c>
      <c r="F96" s="96">
        <v>324.3</v>
      </c>
      <c r="G96" s="96">
        <v>340.40000000000003</v>
      </c>
      <c r="H96" s="96">
        <v>516.59999999999991</v>
      </c>
    </row>
    <row r="97" spans="1:8" ht="13.5" x14ac:dyDescent="0.2">
      <c r="A97" s="96">
        <v>168</v>
      </c>
      <c r="B97" s="96">
        <v>52.86999999999999</v>
      </c>
      <c r="C97" s="96">
        <v>291.3</v>
      </c>
      <c r="D97" s="96">
        <v>471.90000000000003</v>
      </c>
      <c r="E97" s="96">
        <v>48.72</v>
      </c>
      <c r="F97" s="96">
        <v>332.6</v>
      </c>
      <c r="G97" s="96">
        <v>348.5</v>
      </c>
      <c r="H97" s="96">
        <v>529.9</v>
      </c>
    </row>
    <row r="98" spans="1:8" ht="13.5" x14ac:dyDescent="0.2">
      <c r="A98" s="96">
        <v>170</v>
      </c>
      <c r="B98" s="96">
        <v>54.75</v>
      </c>
      <c r="C98" s="96">
        <v>298.2</v>
      </c>
      <c r="D98" s="96">
        <v>482.8</v>
      </c>
      <c r="E98" s="96">
        <v>50.569999999999993</v>
      </c>
      <c r="F98" s="96">
        <v>341.1</v>
      </c>
      <c r="G98" s="96">
        <v>356.7</v>
      </c>
      <c r="H98" s="96">
        <v>543.5</v>
      </c>
    </row>
    <row r="99" spans="1:8" ht="13.5" x14ac:dyDescent="0.2">
      <c r="A99" s="96">
        <v>172</v>
      </c>
      <c r="B99" s="96">
        <v>56.66</v>
      </c>
      <c r="C99" s="96">
        <v>305.2</v>
      </c>
      <c r="D99" s="96">
        <v>493.90000000000003</v>
      </c>
      <c r="E99" s="96">
        <v>52.45</v>
      </c>
      <c r="F99" s="96">
        <v>349.7</v>
      </c>
      <c r="G99" s="96">
        <v>365</v>
      </c>
      <c r="H99" s="96">
        <v>557.4</v>
      </c>
    </row>
    <row r="100" spans="1:8" ht="13.5" x14ac:dyDescent="0.2">
      <c r="A100" s="96">
        <v>174</v>
      </c>
      <c r="B100" s="96">
        <v>58.61</v>
      </c>
      <c r="C100" s="96">
        <v>312.2</v>
      </c>
      <c r="D100" s="96">
        <v>505.09999999999997</v>
      </c>
      <c r="E100" s="96">
        <v>54.36999999999999</v>
      </c>
      <c r="F100" s="96">
        <v>358.5</v>
      </c>
      <c r="G100" s="96">
        <v>373.5</v>
      </c>
      <c r="H100" s="96">
        <v>571.5</v>
      </c>
    </row>
    <row r="101" spans="1:8" ht="13.5" x14ac:dyDescent="0.2">
      <c r="A101" s="96">
        <v>176</v>
      </c>
      <c r="B101" s="96">
        <v>60.61</v>
      </c>
      <c r="C101" s="96">
        <v>319.40000000000003</v>
      </c>
      <c r="D101" s="96">
        <v>516.59999999999991</v>
      </c>
      <c r="E101" s="96">
        <v>56.34</v>
      </c>
      <c r="F101" s="96">
        <v>367.5</v>
      </c>
      <c r="G101" s="96">
        <v>382.1</v>
      </c>
      <c r="H101" s="96">
        <v>585.79999999999995</v>
      </c>
    </row>
    <row r="102" spans="1:8" ht="13.5" x14ac:dyDescent="0.2">
      <c r="A102" s="96">
        <v>178</v>
      </c>
      <c r="B102" s="96">
        <v>62.64</v>
      </c>
      <c r="C102" s="96">
        <v>326.8</v>
      </c>
      <c r="D102" s="96">
        <v>528.29999999999995</v>
      </c>
      <c r="E102" s="96">
        <v>58.349999999999994</v>
      </c>
      <c r="F102" s="96">
        <v>376.6</v>
      </c>
      <c r="G102" s="96">
        <v>390.8</v>
      </c>
      <c r="H102" s="96">
        <v>600.5</v>
      </c>
    </row>
    <row r="103" spans="1:8" ht="13.5" x14ac:dyDescent="0.2">
      <c r="A103" s="96">
        <v>180</v>
      </c>
      <c r="B103" s="96">
        <v>64.709999999999994</v>
      </c>
      <c r="C103" s="96">
        <v>334.2</v>
      </c>
      <c r="D103" s="96">
        <v>540.19999999999993</v>
      </c>
      <c r="E103" s="96">
        <v>60.399999999999991</v>
      </c>
      <c r="F103" s="96">
        <v>386</v>
      </c>
      <c r="G103" s="96">
        <v>399.7</v>
      </c>
      <c r="H103" s="96">
        <v>615.4</v>
      </c>
    </row>
    <row r="104" spans="1:8" ht="13.5" x14ac:dyDescent="0.2">
      <c r="A104" s="96">
        <v>182</v>
      </c>
      <c r="B104" s="96">
        <v>66.83</v>
      </c>
      <c r="C104" s="96">
        <v>341.7</v>
      </c>
      <c r="D104" s="96">
        <v>552.29999999999995</v>
      </c>
      <c r="E104" s="96">
        <v>62.489999999999995</v>
      </c>
      <c r="F104" s="96">
        <v>395.40000000000003</v>
      </c>
      <c r="G104" s="96">
        <v>408.8</v>
      </c>
      <c r="H104" s="96">
        <v>630.5</v>
      </c>
    </row>
    <row r="105" spans="1:8" ht="13.5" x14ac:dyDescent="0.2">
      <c r="A105" s="96">
        <v>184</v>
      </c>
      <c r="B105" s="96">
        <v>68.989999999999995</v>
      </c>
      <c r="C105" s="96">
        <v>349.40000000000003</v>
      </c>
      <c r="D105" s="96">
        <v>564.59999999999991</v>
      </c>
      <c r="E105" s="96">
        <v>64.61999999999999</v>
      </c>
      <c r="F105" s="96">
        <v>405.1</v>
      </c>
      <c r="G105" s="96">
        <v>418</v>
      </c>
      <c r="H105" s="96">
        <v>646</v>
      </c>
    </row>
    <row r="106" spans="1:8" ht="13.5" x14ac:dyDescent="0.2">
      <c r="A106" s="96">
        <v>186</v>
      </c>
      <c r="B106" s="96">
        <v>71.19</v>
      </c>
      <c r="C106" s="96">
        <v>357.2</v>
      </c>
      <c r="D106" s="96">
        <v>577.09999999999991</v>
      </c>
      <c r="E106" s="96">
        <v>66.81</v>
      </c>
      <c r="F106" s="96">
        <v>414.90000000000003</v>
      </c>
      <c r="G106" s="96">
        <v>427.40000000000003</v>
      </c>
      <c r="H106" s="96">
        <v>661.69999999999993</v>
      </c>
    </row>
    <row r="107" spans="1:8" ht="13.5" x14ac:dyDescent="0.2">
      <c r="A107" s="96">
        <v>188</v>
      </c>
      <c r="B107" s="96">
        <v>73.429999999999993</v>
      </c>
      <c r="C107" s="96">
        <v>365.1</v>
      </c>
      <c r="D107" s="96">
        <v>589.79999999999995</v>
      </c>
      <c r="E107" s="96">
        <v>69.03</v>
      </c>
      <c r="F107" s="96">
        <v>425</v>
      </c>
      <c r="G107" s="96">
        <v>436.90000000000003</v>
      </c>
      <c r="H107" s="96">
        <v>677.69999999999993</v>
      </c>
    </row>
    <row r="108" spans="1:8" ht="13.5" x14ac:dyDescent="0.2">
      <c r="A108" s="96">
        <v>190</v>
      </c>
      <c r="B108" s="96">
        <v>75.72</v>
      </c>
      <c r="C108" s="96">
        <v>373.2</v>
      </c>
      <c r="D108" s="96">
        <v>602.79999999999995</v>
      </c>
      <c r="E108" s="96">
        <v>71.3</v>
      </c>
      <c r="F108" s="96">
        <v>435.2</v>
      </c>
      <c r="G108" s="96">
        <v>446.6</v>
      </c>
      <c r="H108" s="96">
        <v>693.9</v>
      </c>
    </row>
    <row r="109" spans="1:8" ht="13.5" x14ac:dyDescent="0.2">
      <c r="A109" s="96">
        <v>192</v>
      </c>
      <c r="B109" s="96">
        <v>78.05</v>
      </c>
      <c r="C109" s="96">
        <v>381.3</v>
      </c>
      <c r="D109" s="96">
        <v>616</v>
      </c>
      <c r="E109" s="96">
        <v>73.61999999999999</v>
      </c>
      <c r="F109" s="96">
        <v>445.6</v>
      </c>
      <c r="G109" s="96">
        <v>456.5</v>
      </c>
      <c r="H109" s="96">
        <v>710.5</v>
      </c>
    </row>
    <row r="110" spans="1:8" ht="13.5" x14ac:dyDescent="0.2">
      <c r="A110" s="96">
        <v>194</v>
      </c>
      <c r="B110" s="96">
        <v>80.42</v>
      </c>
      <c r="C110" s="96">
        <v>389.6</v>
      </c>
      <c r="D110" s="96">
        <v>629.5</v>
      </c>
      <c r="E110" s="96">
        <v>75.98</v>
      </c>
      <c r="F110" s="96">
        <v>456.2</v>
      </c>
      <c r="G110" s="96">
        <v>466.5</v>
      </c>
      <c r="H110" s="96">
        <v>727.4</v>
      </c>
    </row>
    <row r="111" spans="1:8" ht="13.5" x14ac:dyDescent="0.2">
      <c r="A111" s="96">
        <v>196</v>
      </c>
      <c r="B111" s="96">
        <v>82.84</v>
      </c>
      <c r="C111" s="96">
        <v>398</v>
      </c>
      <c r="D111" s="96">
        <v>643.19999999999993</v>
      </c>
      <c r="E111" s="96">
        <v>78.39</v>
      </c>
      <c r="F111" s="96">
        <v>467</v>
      </c>
      <c r="G111" s="96">
        <v>476.7</v>
      </c>
      <c r="H111" s="96">
        <v>744.5</v>
      </c>
    </row>
    <row r="112" spans="1:8" ht="13.5" x14ac:dyDescent="0.2">
      <c r="A112" s="96">
        <v>198</v>
      </c>
      <c r="B112" s="96">
        <v>85.3</v>
      </c>
      <c r="C112" s="96">
        <v>406.6</v>
      </c>
      <c r="D112" s="96">
        <v>657.19999999999993</v>
      </c>
      <c r="E112" s="96">
        <v>80.84</v>
      </c>
      <c r="F112" s="96">
        <v>478.1</v>
      </c>
      <c r="G112" s="96">
        <v>487.1</v>
      </c>
      <c r="H112" s="96">
        <v>762</v>
      </c>
    </row>
    <row r="113" spans="1:8" ht="13.5" x14ac:dyDescent="0.2">
      <c r="A113" s="96">
        <v>200</v>
      </c>
      <c r="B113" s="96">
        <v>87.8</v>
      </c>
      <c r="C113" s="96">
        <v>415.3</v>
      </c>
      <c r="D113" s="96">
        <v>671.4</v>
      </c>
      <c r="E113" s="96">
        <v>83.35</v>
      </c>
      <c r="F113" s="96">
        <v>489.3</v>
      </c>
      <c r="G113" s="96">
        <v>497.7</v>
      </c>
      <c r="H113" s="96">
        <v>779.69999999999993</v>
      </c>
    </row>
  </sheetData>
  <sheetProtection password="E0B2" sheet="1" objects="1" scenarios="1"/>
  <mergeCells count="2">
    <mergeCell ref="A1:H1"/>
    <mergeCell ref="J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Database Export</vt:lpstr>
      <vt:lpstr>Narrative</vt:lpstr>
      <vt:lpstr>Data Preparation</vt:lpstr>
      <vt:lpstr>Analysis</vt:lpstr>
      <vt:lpstr>Incentives</vt:lpstr>
      <vt:lpstr>P-T Table</vt:lpstr>
      <vt:lpstr>Analysis!Print_Area</vt:lpstr>
      <vt:lpstr>'Data Preparation'!Print_Area</vt:lpstr>
      <vt:lpstr>Incentives!Print_Area</vt:lpstr>
      <vt:lpstr>Narrative!Print_Area</vt:lpstr>
      <vt:lpstr>'Data Preparation'!Print_Titles</vt:lpstr>
      <vt:lpstr>Incentives!Print_Titles</vt:lpstr>
      <vt:lpstr>Narrative!Print_Titles</vt:lpstr>
    </vt:vector>
  </TitlesOfParts>
  <Company>Oregon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Refrigeration Suction Pressure</dc:title>
  <dc:creator>Mikhail Jones</dc:creator>
  <cp:keywords>OSU EEC</cp:keywords>
  <cp:lastModifiedBy>Mutch, Joshua</cp:lastModifiedBy>
  <cp:lastPrinted>2013-04-02T23:03:56Z</cp:lastPrinted>
  <dcterms:created xsi:type="dcterms:W3CDTF">2011-03-11T22:25:13Z</dcterms:created>
  <dcterms:modified xsi:type="dcterms:W3CDTF">2015-09-02T00:46:02Z</dcterms:modified>
</cp:coreProperties>
</file>