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9020" windowHeight="9855"/>
  </bookViews>
  <sheets>
    <sheet name="Disclaimer" sheetId="14" r:id="rId1"/>
    <sheet name="Narrative" sheetId="9" r:id="rId2"/>
    <sheet name="Calculation" sheetId="2" r:id="rId3"/>
  </sheets>
  <definedNames>
    <definedName name="_xlnm.Print_Area" localSheetId="2">Calculation!$A$1:$J$46</definedName>
    <definedName name="_xlnm.Print_Area" localSheetId="0">Disclaimer!$A$1:$B$44</definedName>
    <definedName name="_xlnm.Print_Area" localSheetId="1">Narrative!$A$1:$Y$132</definedName>
  </definedNames>
  <calcPr calcId="125725" calcMode="autoNoTable"/>
</workbook>
</file>

<file path=xl/calcChain.xml><?xml version="1.0" encoding="utf-8"?>
<calcChain xmlns="http://schemas.openxmlformats.org/spreadsheetml/2006/main">
  <c r="AC18" i="9"/>
  <c r="AC17"/>
  <c r="AD17" s="1"/>
  <c r="AC16"/>
  <c r="AC10"/>
  <c r="AC8" s="1"/>
  <c r="E22" i="2"/>
  <c r="E21"/>
  <c r="E23" s="1"/>
  <c r="C1"/>
  <c r="AD14" i="9"/>
  <c r="AD13"/>
  <c r="AD11"/>
  <c r="AD18"/>
  <c r="U14" s="1"/>
  <c r="AD16"/>
  <c r="K14" s="1"/>
  <c r="AD8" l="1"/>
  <c r="C14" s="1"/>
  <c r="AC9"/>
  <c r="AD9" s="1"/>
  <c r="AC24"/>
  <c r="O14"/>
  <c r="AC7"/>
  <c r="AD7" s="1"/>
  <c r="A7" s="1"/>
  <c r="AC25"/>
  <c r="AD10"/>
  <c r="A91" s="1"/>
  <c r="G14"/>
  <c r="E39" i="2"/>
  <c r="E26"/>
  <c r="E38" s="1"/>
  <c r="E40" l="1"/>
</calcChain>
</file>

<file path=xl/sharedStrings.xml><?xml version="1.0" encoding="utf-8"?>
<sst xmlns="http://schemas.openxmlformats.org/spreadsheetml/2006/main" count="185" uniqueCount="162">
  <si>
    <t>Economic Results</t>
  </si>
  <si>
    <t>Incremental Energy Data</t>
  </si>
  <si>
    <t>Energy Savings Summary</t>
  </si>
  <si>
    <t>Information For Narrative</t>
  </si>
  <si>
    <t>Cost Savings</t>
  </si>
  <si>
    <t>Payback</t>
  </si>
  <si>
    <t>Energy Savings</t>
  </si>
  <si>
    <t>Material Costs</t>
  </si>
  <si>
    <t>Labor Costs</t>
  </si>
  <si>
    <t>Conversion Factors</t>
  </si>
  <si>
    <t>Efficiencies</t>
  </si>
  <si>
    <t>Notes</t>
  </si>
  <si>
    <t>Implementation Costs</t>
  </si>
  <si>
    <t>Time Conversion Factor</t>
  </si>
  <si>
    <t>Assessment Recommendation Summary</t>
  </si>
  <si>
    <t>Energy</t>
  </si>
  <si>
    <t>Cost</t>
  </si>
  <si>
    <t>Implementation</t>
  </si>
  <si>
    <t>Savings</t>
  </si>
  <si>
    <t>(Years)</t>
  </si>
  <si>
    <t>*  1 MMBtu = 1,000,000 Btu, 1 kWh = 3,413 Btu</t>
  </si>
  <si>
    <t>AR No. #</t>
  </si>
  <si>
    <t>Recommendation</t>
  </si>
  <si>
    <t>Background</t>
  </si>
  <si>
    <t>Proposal</t>
  </si>
  <si>
    <t>(MMBtu)*</t>
  </si>
  <si>
    <t>(kWh)*</t>
  </si>
  <si>
    <t>User Information</t>
  </si>
  <si>
    <t>Readability Review</t>
  </si>
  <si>
    <t>Engineering Review</t>
  </si>
  <si>
    <t>Math Review</t>
  </si>
  <si>
    <t>Author</t>
  </si>
  <si>
    <t>•</t>
  </si>
  <si>
    <t>Original</t>
  </si>
  <si>
    <t>Rounded</t>
  </si>
  <si>
    <t>Revision History</t>
  </si>
  <si>
    <t>Template Version</t>
  </si>
  <si>
    <t>Recommendation Version</t>
  </si>
  <si>
    <t>Percent Energy Use Reduction</t>
  </si>
  <si>
    <t>Implementation Cost</t>
  </si>
  <si>
    <t>Energy Savings (MMBtu)</t>
  </si>
  <si>
    <t>Energy Savings (therms)</t>
  </si>
  <si>
    <t>Energy Savings (kWh)</t>
  </si>
  <si>
    <t>Demand Savings (kW)</t>
  </si>
  <si>
    <t>Other Savings</t>
  </si>
  <si>
    <t>Productivity</t>
  </si>
  <si>
    <t>Waste Savings</t>
  </si>
  <si>
    <t>Incentives Summary</t>
  </si>
  <si>
    <t>REAP Incentive</t>
  </si>
  <si>
    <t>BETC Incentive</t>
  </si>
  <si>
    <t>Renewable BETC Incentive</t>
  </si>
  <si>
    <t>ETO Incentive</t>
  </si>
  <si>
    <t>Net Cost</t>
  </si>
  <si>
    <t>Net Payback</t>
  </si>
  <si>
    <t>Disclaimer</t>
  </si>
  <si>
    <t>The work described in this recommendation is a service of the Oregon State University Energy Efficiency Center (OSU EEC). This effort has been pursued as part of numerous other projects funded through multiple sources including:</t>
  </si>
  <si>
    <t>U.S. Department of Energy’s Office of Energy Efficiency and Renewable Energy (EERE) Industrial Technologies Program and managed by Rutgers University Center for Advanced Energy Systems.</t>
  </si>
  <si>
    <t>U.S. Department of Agriculture REAP program..</t>
  </si>
  <si>
    <t>Oregon Processed Vegetable Commission</t>
  </si>
  <si>
    <t>Oregon State University Sun Grant</t>
  </si>
  <si>
    <t>The primary objective of the OSU EEC is to promote energy efficiency, waste minimization, and productivity in the industrial, commercial, agricultural, and residential sectors. A key strategy has included performance of energy and efficiency site assessments. This work is intended is to provide background and tools that will be helpful in identifying and evaluating potential opportunities.</t>
  </si>
  <si>
    <t>We believe this recommendation to be a reasonably accurate representation of opportunities to reduce energy use, lower waste generation, and make production practices more efficient. However, because of the limited scope of our research, the Oregon State University Energy Efficiency Center cannot guarantee the accuracy, completeness, or usefulness of the information contained in this recommendation, nor assume any liability for damages resulting from the use of any information, equipment, method or process disclosed in this recommendation.</t>
  </si>
  <si>
    <t>Pollution prevention recommendations are not intended to deal with the issue of compliance with applicable environmental regulations. Questions regarding compliance should be addressed to either a reputable consulting engineering firm experienced with environmental regulations or to the appropriate regulatory agency. Clients are encouraged to develop positive working relationships with regulators so that compliance issues can be addressed and resolved.</t>
  </si>
  <si>
    <t>The assumptions and equations used to arrive at energy, waste, productivity, and cost savings for the opportunities are presented in this recommendation. We believe the assumptions to be conservative. If you would like to revise the assumptions you may follow the calculation methodologies presented using adjusted assumptions to develop your own revised estimates of energy, waste, productivity, and cost savings.</t>
  </si>
  <si>
    <t>Please feel welcome to contact the EEC if you would like to discuss the content of this recommendation or if you have another question about energy use or pollution prevention.</t>
  </si>
  <si>
    <t>Micro Hydro</t>
  </si>
  <si>
    <r>
      <t>Utility companies currently supply the electrical energy for your facility. Electricity provided by utility companies is commonly generated using fossil fuels such as coal, oil, and natural gas. The combustion of these fuels releases a variety of harmful pollutants into the atmosphere; including carbon dioxide (CO</t>
    </r>
    <r>
      <rPr>
        <vertAlign val="subscript"/>
        <sz val="12"/>
        <color indexed="8"/>
        <rFont val="Times New Roman"/>
        <family val="1"/>
      </rPr>
      <t>2</t>
    </r>
    <r>
      <rPr>
        <sz val="12"/>
        <color indexed="8"/>
        <rFont val="Times New Roman"/>
        <family val="1"/>
      </rPr>
      <t>), sulfur dioxide (SO</t>
    </r>
    <r>
      <rPr>
        <vertAlign val="subscript"/>
        <sz val="12"/>
        <color indexed="8"/>
        <rFont val="Times New Roman"/>
        <family val="1"/>
      </rPr>
      <t>2</t>
    </r>
    <r>
      <rPr>
        <sz val="12"/>
        <color indexed="8"/>
        <rFont val="Times New Roman"/>
        <family val="1"/>
      </rPr>
      <t>), and nitrogen dioxide (NO</t>
    </r>
    <r>
      <rPr>
        <vertAlign val="subscript"/>
        <sz val="12"/>
        <color indexed="8"/>
        <rFont val="Times New Roman"/>
        <family val="1"/>
      </rPr>
      <t>2</t>
    </r>
    <r>
      <rPr>
        <sz val="12"/>
        <color indexed="8"/>
        <rFont val="Times New Roman"/>
        <family val="1"/>
      </rPr>
      <t>). These pollutants are the leading cause for acid rain and smog while also representing a significant portion of greenhouse gas emissions which could substantially alter the global environment. Renewable energy sources, on the other hand, are clean, naturally replenished, and will play a key role in generating a reliable energy future.</t>
    </r>
  </si>
  <si>
    <t>Hydropower is one of the most efficient and reliable renewable energy sources available. Unlike the seasonal and daily fluctuations of solar and wind energy, micro-hydro can provide constant year-round energy production with slight capacity peaks in the winter months. Micro-hydro installations typically rely on a pipe to collect water from a stream or river. The water gains energy by flowing downhill through the pipe and is then passed through a turbine connected to a generator. The type of turbine used depends on the flow characteristics available. The most common types of turbines are listed on the following page.</t>
  </si>
  <si>
    <r>
      <t>Reaction Turbine -</t>
    </r>
    <r>
      <rPr>
        <sz val="12"/>
        <color indexed="8"/>
        <rFont val="Times New Roman"/>
        <family val="1"/>
      </rPr>
      <t xml:space="preserve"> This type of turbine is used in most large scale commercial hydro systems. A common turbine is the snail-shaped Francis turbine which is completely immersed in water and relies on the weight of the water falling onto the turbine to spin  the generator. This type of turbine works well in situations where a high flow with little head is available.</t>
    </r>
  </si>
  <si>
    <r>
      <rPr>
        <b/>
        <sz val="12"/>
        <color indexed="8"/>
        <rFont val="Times New Roman"/>
        <family val="1"/>
      </rPr>
      <t>Impulse Turbine -</t>
    </r>
    <r>
      <rPr>
        <sz val="12"/>
        <color indexed="8"/>
        <rFont val="Times New Roman"/>
        <family val="1"/>
      </rPr>
      <t xml:space="preserve"> This type of turbine is most commonly used in small scale residential systems.  A common turbine is the Pelton wheel which relies on high velocity water hitting U-shaped cups lining the perimeter of the turbine to spin the generator. Since kinetic energy (and thus velocity) is the driving force, this type of turbine works best in situations where a high head is available.</t>
    </r>
  </si>
  <si>
    <t>There are two major factors that affect the output capacity of hydro systems.</t>
  </si>
  <si>
    <r>
      <rPr>
        <b/>
        <sz val="12"/>
        <color indexed="8"/>
        <rFont val="Times New Roman"/>
        <family val="1"/>
      </rPr>
      <t>Flow -</t>
    </r>
    <r>
      <rPr>
        <sz val="12"/>
        <color indexed="8"/>
        <rFont val="Times New Roman"/>
        <family val="1"/>
      </rPr>
      <t xml:space="preserve"> The flow is the amount of water available to power the turbine. More energy can be produced with higher flows. The size of the pipe supplying the turbine is the main limiting factor in a micro-hydro system.</t>
    </r>
  </si>
  <si>
    <r>
      <rPr>
        <b/>
        <sz val="12"/>
        <color indexed="8"/>
        <rFont val="Times New Roman"/>
        <family val="1"/>
      </rPr>
      <t>Head -</t>
    </r>
    <r>
      <rPr>
        <sz val="12"/>
        <color indexed="8"/>
        <rFont val="Times New Roman"/>
        <family val="1"/>
      </rPr>
      <t xml:space="preserve"> The head is the elevation change available from the source to the turbine. More energy can be produced with a larger head. This is largely limited by the water source location and the slope of the surrounding terrain. A steeper slope will require less piping to obtain the same head, decreasing associated implementation costs.</t>
    </r>
  </si>
  <si>
    <t>Source: http://www.flickr.com/photos/vattenfall/3592473352/</t>
  </si>
  <si>
    <t>Changing the pipe size or length will significantly change the available flow and head. We recommend consulting a specialist to determine the best sized system and turbine for your needs.</t>
  </si>
  <si>
    <t>There may be local restrictions and/or permits needed to install a micro-hydro system. We did not account for these additional costs in the recommendation. We recommend consulting a specialist before implementation to review any legal restrictions.</t>
  </si>
  <si>
    <t>The implementation analysis does not include any costs or rate changes associated with net metering that may instituted by your utility company.</t>
  </si>
  <si>
    <t>Mikhail Jones</t>
  </si>
  <si>
    <t>Nathan Keeley</t>
  </si>
  <si>
    <t>Data Collected</t>
  </si>
  <si>
    <t xml:space="preserve"> Equations</t>
  </si>
  <si>
    <t>Available Flow</t>
  </si>
  <si>
    <r>
      <rPr>
        <b/>
        <sz val="10"/>
        <color indexed="8"/>
        <rFont val="Times New Roman"/>
        <family val="1"/>
      </rPr>
      <t xml:space="preserve">Eq. 1) </t>
    </r>
    <r>
      <rPr>
        <sz val="10"/>
        <color indexed="8"/>
        <rFont val="Times New Roman"/>
        <family val="1"/>
      </rPr>
      <t>Available Hydraulic Power (P</t>
    </r>
    <r>
      <rPr>
        <vertAlign val="subscript"/>
        <sz val="10"/>
        <color indexed="8"/>
        <rFont val="Times New Roman"/>
        <family val="1"/>
      </rPr>
      <t>H</t>
    </r>
    <r>
      <rPr>
        <sz val="10"/>
        <color indexed="8"/>
        <rFont val="Times New Roman"/>
        <family val="1"/>
      </rPr>
      <t>)</t>
    </r>
  </si>
  <si>
    <t>Total Head</t>
  </si>
  <si>
    <t>(H)</t>
  </si>
  <si>
    <t>feet</t>
  </si>
  <si>
    <t>(N. 1)</t>
  </si>
  <si>
    <t>Flow Rate</t>
  </si>
  <si>
    <t>(Q)</t>
  </si>
  <si>
    <t>gpm</t>
  </si>
  <si>
    <t>Energy Consumption Data</t>
  </si>
  <si>
    <t>Annual Energy Consumption</t>
  </si>
  <si>
    <r>
      <t>(EC</t>
    </r>
    <r>
      <rPr>
        <vertAlign val="subscript"/>
        <sz val="10"/>
        <color indexed="8"/>
        <rFont val="Times New Roman"/>
        <family val="1"/>
      </rPr>
      <t>C</t>
    </r>
    <r>
      <rPr>
        <sz val="10"/>
        <color indexed="8"/>
        <rFont val="Times New Roman"/>
        <family val="1"/>
      </rPr>
      <t>)</t>
    </r>
  </si>
  <si>
    <t>kWh</t>
  </si>
  <si>
    <t>(N. 2)</t>
  </si>
  <si>
    <r>
      <rPr>
        <b/>
        <sz val="10"/>
        <color indexed="8"/>
        <rFont val="Times New Roman"/>
        <family val="1"/>
      </rPr>
      <t xml:space="preserve">Eq. 2) </t>
    </r>
    <r>
      <rPr>
        <sz val="10"/>
        <color indexed="8"/>
        <rFont val="Times New Roman"/>
        <family val="1"/>
      </rPr>
      <t>System Efficiency (η</t>
    </r>
    <r>
      <rPr>
        <vertAlign val="subscript"/>
        <sz val="10"/>
        <color indexed="8"/>
        <rFont val="Times New Roman"/>
        <family val="1"/>
      </rPr>
      <t>S</t>
    </r>
    <r>
      <rPr>
        <sz val="10"/>
        <color indexed="8"/>
        <rFont val="Times New Roman"/>
        <family val="1"/>
      </rPr>
      <t>)</t>
    </r>
  </si>
  <si>
    <t>Incremental Energy Cost</t>
  </si>
  <si>
    <r>
      <t>(IC</t>
    </r>
    <r>
      <rPr>
        <vertAlign val="subscript"/>
        <sz val="10"/>
        <color indexed="8"/>
        <rFont val="Times New Roman"/>
        <family val="1"/>
      </rPr>
      <t>E</t>
    </r>
    <r>
      <rPr>
        <sz val="10"/>
        <color indexed="8"/>
        <rFont val="Times New Roman"/>
        <family val="1"/>
      </rPr>
      <t>)</t>
    </r>
  </si>
  <si>
    <t>/kWh</t>
  </si>
  <si>
    <r>
      <rPr>
        <b/>
        <sz val="10"/>
        <color indexed="8"/>
        <rFont val="Times New Roman"/>
        <family val="1"/>
      </rPr>
      <t xml:space="preserve">Eq. 3) </t>
    </r>
    <r>
      <rPr>
        <sz val="10"/>
        <color indexed="8"/>
        <rFont val="Times New Roman"/>
        <family val="1"/>
      </rPr>
      <t>System Output Power (P</t>
    </r>
    <r>
      <rPr>
        <vertAlign val="subscript"/>
        <sz val="10"/>
        <color indexed="8"/>
        <rFont val="Times New Roman"/>
        <family val="1"/>
      </rPr>
      <t>O</t>
    </r>
    <r>
      <rPr>
        <sz val="10"/>
        <color indexed="8"/>
        <rFont val="Times New Roman"/>
        <family val="1"/>
      </rPr>
      <t>)</t>
    </r>
  </si>
  <si>
    <t>Assumptions</t>
  </si>
  <si>
    <t>Turbine Efficiency</t>
  </si>
  <si>
    <r>
      <t>(η</t>
    </r>
    <r>
      <rPr>
        <vertAlign val="subscript"/>
        <sz val="10"/>
        <color indexed="8"/>
        <rFont val="Times New Roman"/>
        <family val="1"/>
      </rPr>
      <t>T</t>
    </r>
    <r>
      <rPr>
        <sz val="10"/>
        <color indexed="8"/>
        <rFont val="Times New Roman"/>
        <family val="1"/>
      </rPr>
      <t>)</t>
    </r>
  </si>
  <si>
    <t>(N. 3)</t>
  </si>
  <si>
    <r>
      <rPr>
        <b/>
        <sz val="10"/>
        <color indexed="8"/>
        <rFont val="Times New Roman"/>
        <family val="1"/>
      </rPr>
      <t xml:space="preserve">Eq. 4) </t>
    </r>
    <r>
      <rPr>
        <sz val="10"/>
        <color indexed="8"/>
        <rFont val="Times New Roman"/>
        <family val="1"/>
      </rPr>
      <t>Energy Savings (ES)</t>
    </r>
  </si>
  <si>
    <t>Generator Efficiency</t>
  </si>
  <si>
    <r>
      <t>(η</t>
    </r>
    <r>
      <rPr>
        <vertAlign val="subscript"/>
        <sz val="10"/>
        <color indexed="8"/>
        <rFont val="Times New Roman"/>
        <family val="1"/>
      </rPr>
      <t>G</t>
    </r>
    <r>
      <rPr>
        <sz val="10"/>
        <color indexed="8"/>
        <rFont val="Times New Roman"/>
        <family val="1"/>
      </rPr>
      <t>)</t>
    </r>
  </si>
  <si>
    <t>(N. 4)</t>
  </si>
  <si>
    <t>Inverter Efficiency</t>
  </si>
  <si>
    <r>
      <t>(η</t>
    </r>
    <r>
      <rPr>
        <vertAlign val="subscript"/>
        <sz val="10"/>
        <color indexed="8"/>
        <rFont val="Times New Roman"/>
        <family val="1"/>
      </rPr>
      <t>I</t>
    </r>
    <r>
      <rPr>
        <sz val="10"/>
        <color indexed="8"/>
        <rFont val="Times New Roman"/>
        <family val="1"/>
      </rPr>
      <t>)</t>
    </r>
  </si>
  <si>
    <t>(N. 5)</t>
  </si>
  <si>
    <r>
      <rPr>
        <b/>
        <sz val="10"/>
        <color indexed="8"/>
        <rFont val="Times New Roman"/>
        <family val="1"/>
      </rPr>
      <t xml:space="preserve">Eq. 5) </t>
    </r>
    <r>
      <rPr>
        <sz val="10"/>
        <color indexed="8"/>
        <rFont val="Times New Roman"/>
        <family val="1"/>
      </rPr>
      <t>Cost Savings (CS)</t>
    </r>
  </si>
  <si>
    <r>
      <t>(CF</t>
    </r>
    <r>
      <rPr>
        <vertAlign val="subscript"/>
        <sz val="10"/>
        <color indexed="8"/>
        <rFont val="Times New Roman"/>
        <family val="1"/>
      </rPr>
      <t>1</t>
    </r>
    <r>
      <rPr>
        <sz val="10"/>
        <color indexed="8"/>
        <rFont val="Times New Roman"/>
        <family val="1"/>
      </rPr>
      <t>)</t>
    </r>
  </si>
  <si>
    <t>hrs/yr</t>
  </si>
  <si>
    <t>Available Energy Development</t>
  </si>
  <si>
    <r>
      <rPr>
        <b/>
        <sz val="10"/>
        <color indexed="8"/>
        <rFont val="Times New Roman"/>
        <family val="1"/>
      </rPr>
      <t xml:space="preserve">Eq. 4) </t>
    </r>
    <r>
      <rPr>
        <sz val="10"/>
        <color indexed="8"/>
        <rFont val="Times New Roman"/>
        <family val="1"/>
      </rPr>
      <t>Implementation Costs (IC)</t>
    </r>
  </si>
  <si>
    <t>Available Hydraulic Power</t>
  </si>
  <si>
    <r>
      <t>(P</t>
    </r>
    <r>
      <rPr>
        <vertAlign val="subscript"/>
        <sz val="10"/>
        <color indexed="8"/>
        <rFont val="Times New Roman"/>
        <family val="1"/>
      </rPr>
      <t>H</t>
    </r>
    <r>
      <rPr>
        <sz val="10"/>
        <color indexed="8"/>
        <rFont val="Times New Roman"/>
        <family val="1"/>
      </rPr>
      <t>)</t>
    </r>
  </si>
  <si>
    <t>kW</t>
  </si>
  <si>
    <t>(Eq. 1)</t>
  </si>
  <si>
    <t>System Efficiency</t>
  </si>
  <si>
    <r>
      <t>(η</t>
    </r>
    <r>
      <rPr>
        <vertAlign val="subscript"/>
        <sz val="10"/>
        <color indexed="8"/>
        <rFont val="Times New Roman"/>
        <family val="1"/>
      </rPr>
      <t>S</t>
    </r>
    <r>
      <rPr>
        <sz val="10"/>
        <color indexed="8"/>
        <rFont val="Times New Roman"/>
        <family val="1"/>
      </rPr>
      <t>)</t>
    </r>
  </si>
  <si>
    <t>(Eq. 2)</t>
  </si>
  <si>
    <t>System Output Power</t>
  </si>
  <si>
    <r>
      <t>(P</t>
    </r>
    <r>
      <rPr>
        <vertAlign val="subscript"/>
        <sz val="9"/>
        <color indexed="8"/>
        <rFont val="Times New Roman"/>
        <family val="1"/>
      </rPr>
      <t>O</t>
    </r>
    <r>
      <rPr>
        <sz val="9"/>
        <color indexed="8"/>
        <rFont val="Times New Roman"/>
        <family val="1"/>
      </rPr>
      <t>)</t>
    </r>
  </si>
  <si>
    <t>(Eq. 3)</t>
  </si>
  <si>
    <r>
      <t xml:space="preserve">N. 1) </t>
    </r>
    <r>
      <rPr>
        <sz val="10"/>
        <color indexed="8"/>
        <rFont val="Times New Roman"/>
        <family val="1"/>
      </rPr>
      <t>Data collected during the site assessment.</t>
    </r>
  </si>
  <si>
    <t>(ES)</t>
  </si>
  <si>
    <t>(Eq. 4)</t>
  </si>
  <si>
    <r>
      <t xml:space="preserve">N. 2) </t>
    </r>
    <r>
      <rPr>
        <sz val="10"/>
        <color indexed="8"/>
        <rFont val="Times New Roman"/>
        <family val="1"/>
      </rPr>
      <t>Data is from utility bills found in the Site Data section.</t>
    </r>
  </si>
  <si>
    <t>Implementation Costs Summary</t>
  </si>
  <si>
    <r>
      <rPr>
        <b/>
        <sz val="10"/>
        <color indexed="8"/>
        <rFont val="Times New Roman"/>
        <family val="1"/>
      </rPr>
      <t xml:space="preserve">N. 3) </t>
    </r>
    <r>
      <rPr>
        <sz val="10"/>
        <color indexed="8"/>
        <rFont val="Times New Roman"/>
        <family val="1"/>
      </rPr>
      <t>Turbine efficiencies typically vary between 70 and 90 percent. We assume 80 percent for this analysis.</t>
    </r>
  </si>
  <si>
    <t>Pipe Length</t>
  </si>
  <si>
    <r>
      <t>(L</t>
    </r>
    <r>
      <rPr>
        <vertAlign val="subscript"/>
        <sz val="10"/>
        <color indexed="8"/>
        <rFont val="Times New Roman"/>
        <family val="1"/>
      </rPr>
      <t>P</t>
    </r>
    <r>
      <rPr>
        <sz val="10"/>
        <color indexed="8"/>
        <rFont val="Times New Roman"/>
        <family val="1"/>
      </rPr>
      <t>)</t>
    </r>
  </si>
  <si>
    <t>ft</t>
  </si>
  <si>
    <t>4" PVC Piping Cost</t>
  </si>
  <si>
    <r>
      <t>(C</t>
    </r>
    <r>
      <rPr>
        <vertAlign val="subscript"/>
        <sz val="10"/>
        <color indexed="8"/>
        <rFont val="Times New Roman"/>
        <family val="1"/>
      </rPr>
      <t>P</t>
    </r>
    <r>
      <rPr>
        <sz val="10"/>
        <color indexed="8"/>
        <rFont val="Times New Roman"/>
        <family val="1"/>
      </rPr>
      <t>)</t>
    </r>
  </si>
  <si>
    <t>/ft</t>
  </si>
  <si>
    <t>(Rf. 1)</t>
  </si>
  <si>
    <t>Turbine/Generator</t>
  </si>
  <si>
    <r>
      <t>(C</t>
    </r>
    <r>
      <rPr>
        <vertAlign val="subscript"/>
        <sz val="10"/>
        <color indexed="8"/>
        <rFont val="Times New Roman"/>
        <family val="1"/>
      </rPr>
      <t>M</t>
    </r>
    <r>
      <rPr>
        <sz val="10"/>
        <color indexed="8"/>
        <rFont val="Times New Roman"/>
        <family val="1"/>
      </rPr>
      <t>)</t>
    </r>
  </si>
  <si>
    <t>(Rf. 2)</t>
  </si>
  <si>
    <r>
      <rPr>
        <b/>
        <sz val="10"/>
        <color indexed="8"/>
        <rFont val="Times New Roman"/>
        <family val="1"/>
      </rPr>
      <t>N. 4)</t>
    </r>
    <r>
      <rPr>
        <sz val="10"/>
        <color indexed="8"/>
        <rFont val="Times New Roman"/>
        <family val="1"/>
      </rPr>
      <t xml:space="preserve"> Generator efficiencies typically vary between 90 and 95 percent. We assume 92.5 percent for this analysis.</t>
    </r>
  </si>
  <si>
    <t>Inverter Costs</t>
  </si>
  <si>
    <r>
      <t>(C</t>
    </r>
    <r>
      <rPr>
        <vertAlign val="subscript"/>
        <sz val="10"/>
        <color indexed="8"/>
        <rFont val="Times New Roman"/>
        <family val="1"/>
      </rPr>
      <t>I</t>
    </r>
    <r>
      <rPr>
        <sz val="10"/>
        <color indexed="8"/>
        <rFont val="Times New Roman"/>
        <family val="1"/>
      </rPr>
      <t>)</t>
    </r>
  </si>
  <si>
    <t>/kW</t>
  </si>
  <si>
    <t>(Rf. 3)</t>
  </si>
  <si>
    <r>
      <t>(C</t>
    </r>
    <r>
      <rPr>
        <vertAlign val="subscript"/>
        <sz val="10"/>
        <color indexed="8"/>
        <rFont val="Times New Roman"/>
        <family val="1"/>
      </rPr>
      <t>L</t>
    </r>
    <r>
      <rPr>
        <sz val="10"/>
        <color indexed="8"/>
        <rFont val="Times New Roman"/>
        <family val="1"/>
      </rPr>
      <t>)</t>
    </r>
  </si>
  <si>
    <t>(N. 6)</t>
  </si>
  <si>
    <r>
      <rPr>
        <b/>
        <sz val="10"/>
        <color indexed="8"/>
        <rFont val="Times New Roman"/>
        <family val="1"/>
      </rPr>
      <t>N. 5)</t>
    </r>
    <r>
      <rPr>
        <sz val="10"/>
        <color indexed="8"/>
        <rFont val="Times New Roman"/>
        <family val="1"/>
      </rPr>
      <t xml:space="preserve"> Inverter efficiencies typically vary between 85 and 95 percent. We assume 90 percent for this analysis.</t>
    </r>
  </si>
  <si>
    <t>(CS)</t>
  </si>
  <si>
    <t>/yr</t>
  </si>
  <si>
    <t>(Eq. 5)</t>
  </si>
  <si>
    <r>
      <t xml:space="preserve">N. 6) </t>
    </r>
    <r>
      <rPr>
        <sz val="10"/>
        <color indexed="8"/>
        <rFont val="Times New Roman"/>
        <family val="1"/>
      </rPr>
      <t>Estimated labor cost for laying 1,000 feet of PVC.</t>
    </r>
  </si>
  <si>
    <t>(IC)</t>
  </si>
  <si>
    <t>(Eq. 6)</t>
  </si>
  <si>
    <t>(PB)</t>
  </si>
  <si>
    <t>yrs</t>
  </si>
  <si>
    <t>References</t>
  </si>
  <si>
    <r>
      <t>Rf. 1)</t>
    </r>
    <r>
      <rPr>
        <sz val="10"/>
        <color indexed="8"/>
        <rFont val="Times New Roman"/>
        <family val="1"/>
      </rPr>
      <t xml:space="preserve">  RSMean Building Construction Cost Data 2009</t>
    </r>
  </si>
  <si>
    <r>
      <t>Rf. 2)</t>
    </r>
    <r>
      <rPr>
        <sz val="10"/>
        <color indexed="8"/>
        <rFont val="Times New Roman"/>
        <family val="1"/>
      </rPr>
      <t xml:space="preserve">  Vendor supplied guideline for estimating turbine/generator costs.</t>
    </r>
  </si>
  <si>
    <r>
      <t>Rf. 3)</t>
    </r>
    <r>
      <rPr>
        <sz val="10"/>
        <color indexed="8"/>
        <rFont val="Times New Roman"/>
        <family val="1"/>
      </rPr>
      <t xml:space="preserve">  http://www.solarbuzz.com</t>
    </r>
  </si>
</sst>
</file>

<file path=xl/styles.xml><?xml version="1.0" encoding="utf-8"?>
<styleSheet xmlns="http://schemas.openxmlformats.org/spreadsheetml/2006/main">
  <numFmts count="8">
    <numFmt numFmtId="6" formatCode="&quot;$&quot;#,##0_);[Red]\(&quot;$&quot;#,##0\)"/>
    <numFmt numFmtId="164" formatCode="0.0"/>
    <numFmt numFmtId="165" formatCode="&quot;$&quot;#,##0"/>
    <numFmt numFmtId="166" formatCode="&quot;$&quot;#,##0.00"/>
    <numFmt numFmtId="168" formatCode="#,##0.0000"/>
    <numFmt numFmtId="169" formatCode="&quot;$&quot;#,##0.00000"/>
    <numFmt numFmtId="170" formatCode="0.0%"/>
    <numFmt numFmtId="171" formatCode="#,##0;[Red]#,##0"/>
  </numFmts>
  <fonts count="25">
    <font>
      <sz val="11"/>
      <color indexed="8"/>
      <name val="Calibri"/>
      <family val="2"/>
    </font>
    <font>
      <sz val="10"/>
      <name val="Arial"/>
      <family val="2"/>
    </font>
    <font>
      <sz val="8"/>
      <name val="Tahoma"/>
      <family val="2"/>
    </font>
    <font>
      <b/>
      <sz val="12"/>
      <color indexed="8"/>
      <name val="Times New Roman"/>
      <family val="1"/>
    </font>
    <font>
      <sz val="12"/>
      <color indexed="8"/>
      <name val="Times New Roman"/>
      <family val="1"/>
    </font>
    <font>
      <sz val="11"/>
      <color indexed="8"/>
      <name val="Times New Roman"/>
      <family val="1"/>
    </font>
    <font>
      <sz val="10"/>
      <color indexed="8"/>
      <name val="Times New Roman"/>
      <family val="1"/>
    </font>
    <font>
      <b/>
      <sz val="20"/>
      <color indexed="9"/>
      <name val="Times New Roman"/>
      <family val="1"/>
    </font>
    <fon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b/>
      <i/>
      <sz val="11"/>
      <color indexed="8"/>
      <name val="Times New Roman"/>
      <family val="1"/>
    </font>
    <font>
      <b/>
      <i/>
      <sz val="12"/>
      <color indexed="8"/>
      <name val="Times New Roman"/>
      <family val="1"/>
    </font>
    <font>
      <i/>
      <sz val="10"/>
      <color indexed="8"/>
      <name val="Times New Roman"/>
      <family val="1"/>
    </font>
    <font>
      <sz val="11"/>
      <color theme="1"/>
      <name val="Times New Roman"/>
      <family val="2"/>
      <scheme val="minor"/>
    </font>
    <font>
      <b/>
      <sz val="11"/>
      <color indexed="8"/>
      <name val="Times New Roman"/>
      <family val="1"/>
    </font>
    <font>
      <b/>
      <sz val="14"/>
      <color indexed="8"/>
      <name val="Times New Roman"/>
      <family val="1"/>
    </font>
    <font>
      <i/>
      <sz val="11"/>
      <color indexed="8"/>
      <name val="Times New Roman"/>
      <family val="1"/>
    </font>
    <font>
      <b/>
      <sz val="16"/>
      <color indexed="8"/>
      <name val="Times New Roman"/>
      <family val="1"/>
    </font>
    <font>
      <b/>
      <sz val="20"/>
      <color indexed="8"/>
      <name val="Times New Roman"/>
      <family val="1"/>
    </font>
    <font>
      <sz val="11"/>
      <color indexed="8"/>
      <name val="Times New Roman"/>
      <family val="1"/>
      <scheme val="major"/>
    </font>
    <font>
      <vertAlign val="subscript"/>
      <sz val="12"/>
      <color indexed="8"/>
      <name val="Times New Roman"/>
      <family val="1"/>
    </font>
    <font>
      <vertAlign val="subscript"/>
      <sz val="9"/>
      <color indexed="8"/>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23"/>
      </patternFill>
    </fill>
    <fill>
      <patternFill patternType="solid">
        <fgColor theme="0"/>
        <bgColor indexed="9"/>
      </patternFill>
    </fill>
    <fill>
      <patternFill patternType="solid">
        <fgColor theme="0" tint="-4.9989318521683403E-2"/>
        <bgColor indexed="9"/>
      </patternFill>
    </fill>
    <fill>
      <patternFill patternType="solid">
        <fgColor theme="0" tint="-0.14999847407452621"/>
        <bgColor indexed="9"/>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xf numFmtId="0" fontId="16" fillId="0" borderId="0"/>
    <xf numFmtId="9" fontId="1" fillId="0" borderId="0" applyFill="0" applyBorder="0" applyAlignment="0" applyProtection="0"/>
  </cellStyleXfs>
  <cellXfs count="153">
    <xf numFmtId="0" fontId="0" fillId="0" borderId="0" xfId="0"/>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5" fillId="0" borderId="1" xfId="0" applyNumberFormat="1" applyFont="1" applyBorder="1" applyProtection="1"/>
    <xf numFmtId="0" fontId="4" fillId="0" borderId="0" xfId="0" applyFont="1" applyProtection="1"/>
    <xf numFmtId="0" fontId="5" fillId="0" borderId="0" xfId="0" applyFont="1" applyProtection="1"/>
    <xf numFmtId="0" fontId="18" fillId="0" borderId="0" xfId="0" applyFont="1" applyProtection="1"/>
    <xf numFmtId="0" fontId="19" fillId="0" borderId="0" xfId="0" applyFont="1" applyProtection="1"/>
    <xf numFmtId="0" fontId="19" fillId="0" borderId="0" xfId="0" applyFont="1" applyAlignment="1" applyProtection="1">
      <alignment horizontal="right"/>
    </xf>
    <xf numFmtId="0" fontId="19" fillId="0" borderId="0" xfId="0" applyFont="1" applyAlignment="1" applyProtection="1">
      <alignment horizontal="left"/>
    </xf>
    <xf numFmtId="0" fontId="5" fillId="0" borderId="0" xfId="0" applyFont="1" applyAlignment="1" applyProtection="1">
      <alignment horizontal="right"/>
    </xf>
    <xf numFmtId="0" fontId="5" fillId="0" borderId="0" xfId="0" applyFont="1" applyAlignment="1" applyProtection="1">
      <alignment horizontal="right" vertical="top"/>
    </xf>
    <xf numFmtId="0" fontId="3" fillId="0" borderId="0" xfId="0" applyFont="1" applyProtection="1"/>
    <xf numFmtId="0" fontId="5" fillId="0" borderId="0" xfId="0" applyFont="1" applyAlignment="1" applyProtection="1">
      <alignment vertical="top" wrapText="1"/>
    </xf>
    <xf numFmtId="0" fontId="13" fillId="0" borderId="0" xfId="0" applyFont="1" applyProtection="1"/>
    <xf numFmtId="0" fontId="6" fillId="0" borderId="0" xfId="0" applyFont="1" applyProtection="1"/>
    <xf numFmtId="0" fontId="12" fillId="0" borderId="0" xfId="0" applyFont="1" applyProtection="1"/>
    <xf numFmtId="0" fontId="8" fillId="0" borderId="0" xfId="0" applyFont="1" applyProtection="1"/>
    <xf numFmtId="0" fontId="6" fillId="0" borderId="0" xfId="0" applyFont="1" applyAlignment="1" applyProtection="1">
      <alignment horizontal="left"/>
    </xf>
    <xf numFmtId="0" fontId="6" fillId="0" borderId="0" xfId="0" applyFont="1" applyFill="1" applyBorder="1" applyAlignment="1" applyProtection="1">
      <alignment horizontal="left"/>
    </xf>
    <xf numFmtId="0" fontId="5" fillId="0" borderId="0" xfId="0" applyFont="1" applyFill="1" applyBorder="1" applyProtection="1"/>
    <xf numFmtId="0" fontId="5" fillId="0" borderId="0" xfId="0" applyFont="1" applyFill="1" applyBorder="1" applyAlignment="1" applyProtection="1"/>
    <xf numFmtId="0" fontId="10" fillId="0" borderId="0" xfId="0" applyFont="1" applyFill="1" applyBorder="1" applyAlignment="1" applyProtection="1">
      <alignment horizontal="left"/>
    </xf>
    <xf numFmtId="0" fontId="6" fillId="0" borderId="0" xfId="0" applyFont="1" applyBorder="1" applyAlignment="1" applyProtection="1">
      <alignment horizontal="left"/>
    </xf>
    <xf numFmtId="0" fontId="5" fillId="0" borderId="0" xfId="0" applyFont="1" applyBorder="1" applyAlignment="1" applyProtection="1"/>
    <xf numFmtId="0" fontId="0" fillId="0" borderId="0" xfId="0" applyAlignment="1" applyProtection="1">
      <alignment horizontal="right"/>
    </xf>
    <xf numFmtId="0" fontId="0" fillId="0" borderId="0" xfId="0" applyAlignment="1" applyProtection="1">
      <alignment horizontal="right" vertical="top"/>
    </xf>
    <xf numFmtId="0" fontId="5" fillId="0" borderId="0" xfId="0" applyFont="1" applyAlignment="1" applyProtection="1"/>
    <xf numFmtId="0" fontId="5" fillId="0" borderId="0" xfId="0" applyFont="1" applyAlignment="1" applyProtection="1">
      <alignment wrapText="1"/>
    </xf>
    <xf numFmtId="0" fontId="5" fillId="0" borderId="0" xfId="0" applyFont="1" applyAlignment="1" applyProtection="1">
      <alignment horizontal="left" wrapText="1"/>
    </xf>
    <xf numFmtId="0" fontId="22" fillId="0" borderId="0" xfId="0" applyFont="1" applyAlignment="1" applyProtection="1">
      <alignment horizontal="right" wrapText="1"/>
    </xf>
    <xf numFmtId="0" fontId="19" fillId="0" borderId="0" xfId="0" quotePrefix="1" applyFont="1" applyAlignment="1" applyProtection="1">
      <alignment vertical="top" wrapText="1"/>
    </xf>
    <xf numFmtId="0" fontId="4" fillId="0" borderId="0" xfId="0" applyFont="1" applyAlignment="1" applyProtection="1">
      <alignment vertical="top" wrapText="1"/>
    </xf>
    <xf numFmtId="0" fontId="5" fillId="0" borderId="0" xfId="0" applyFont="1" applyAlignment="1" applyProtection="1">
      <alignment vertical="center"/>
    </xf>
    <xf numFmtId="0" fontId="21" fillId="0" borderId="0" xfId="0" applyFont="1" applyAlignment="1" applyProtection="1">
      <alignment vertical="center"/>
    </xf>
    <xf numFmtId="0" fontId="19" fillId="0" borderId="0" xfId="0" applyFont="1" applyAlignment="1" applyProtection="1">
      <alignment wrapText="1"/>
    </xf>
    <xf numFmtId="0" fontId="5" fillId="0" borderId="0" xfId="0" applyFont="1" applyAlignment="1" applyProtection="1">
      <alignment horizontal="left" vertical="top" wrapText="1"/>
    </xf>
    <xf numFmtId="0" fontId="20" fillId="0" borderId="0" xfId="0" applyFont="1" applyAlignment="1" applyProtection="1">
      <alignment horizontal="center" vertical="center"/>
    </xf>
    <xf numFmtId="0" fontId="5" fillId="0" borderId="0" xfId="0" applyFont="1" applyAlignment="1" applyProtection="1">
      <alignment horizontal="left" wrapText="1"/>
    </xf>
    <xf numFmtId="0" fontId="4" fillId="0" borderId="0" xfId="0" applyFont="1" applyAlignment="1" applyProtection="1">
      <alignment horizontal="left" vertical="top" wrapText="1"/>
    </xf>
    <xf numFmtId="14" fontId="5" fillId="0" borderId="2" xfId="0" applyNumberFormat="1" applyFont="1" applyBorder="1" applyAlignment="1" applyProtection="1">
      <alignment horizontal="center"/>
    </xf>
    <xf numFmtId="14" fontId="5" fillId="0" borderId="4" xfId="0" applyNumberFormat="1" applyFont="1" applyBorder="1" applyAlignment="1" applyProtection="1">
      <alignment horizontal="center"/>
    </xf>
    <xf numFmtId="3" fontId="5" fillId="5" borderId="1" xfId="0" applyNumberFormat="1" applyFont="1" applyFill="1" applyBorder="1" applyAlignment="1" applyProtection="1">
      <alignment horizontal="right"/>
      <protection locked="0"/>
    </xf>
    <xf numFmtId="3" fontId="5" fillId="7" borderId="1" xfId="0" applyNumberFormat="1" applyFont="1" applyFill="1" applyBorder="1" applyProtection="1">
      <protection locked="0"/>
    </xf>
    <xf numFmtId="169" fontId="5" fillId="7" borderId="1" xfId="0" applyNumberFormat="1" applyFont="1" applyFill="1" applyBorder="1" applyAlignment="1" applyProtection="1">
      <alignment horizontal="right"/>
      <protection locked="0"/>
    </xf>
    <xf numFmtId="170" fontId="11" fillId="5" borderId="1" xfId="2" applyNumberFormat="1" applyFont="1" applyFill="1" applyBorder="1" applyAlignment="1" applyProtection="1">
      <protection locked="0"/>
    </xf>
    <xf numFmtId="0" fontId="4" fillId="0" borderId="0" xfId="0" applyFont="1" applyAlignment="1" applyProtection="1"/>
    <xf numFmtId="0" fontId="6" fillId="0" borderId="0" xfId="0" applyFont="1" applyAlignment="1" applyProtection="1"/>
    <xf numFmtId="0" fontId="4" fillId="0" borderId="0" xfId="0" applyFont="1" applyBorder="1" applyAlignment="1" applyProtection="1"/>
    <xf numFmtId="0" fontId="3" fillId="0" borderId="0" xfId="0" applyFont="1" applyBorder="1" applyAlignment="1" applyProtection="1"/>
    <xf numFmtId="0" fontId="5" fillId="0" borderId="0" xfId="0" applyFont="1" applyBorder="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right"/>
    </xf>
    <xf numFmtId="0" fontId="8" fillId="0" borderId="0" xfId="0" applyFont="1" applyBorder="1" applyAlignment="1" applyProtection="1">
      <alignment vertical="center"/>
    </xf>
    <xf numFmtId="0" fontId="12" fillId="0" borderId="0" xfId="0" applyFont="1" applyAlignment="1" applyProtection="1">
      <alignment horizontal="right"/>
    </xf>
    <xf numFmtId="0" fontId="0" fillId="0" borderId="0" xfId="0" applyProtection="1"/>
    <xf numFmtId="0" fontId="5" fillId="0" borderId="0" xfId="0" applyFont="1" applyBorder="1" applyAlignment="1" applyProtection="1">
      <alignment horizontal="center"/>
    </xf>
    <xf numFmtId="0" fontId="6" fillId="0" borderId="0" xfId="0" applyFont="1" applyBorder="1" applyAlignment="1" applyProtection="1">
      <alignment horizontal="right" vertical="center"/>
    </xf>
    <xf numFmtId="0" fontId="6" fillId="0" borderId="0" xfId="0" applyFont="1" applyAlignment="1" applyProtection="1">
      <alignment horizontal="right"/>
    </xf>
    <xf numFmtId="0" fontId="8" fillId="0" borderId="0" xfId="0" applyFont="1" applyAlignment="1" applyProtection="1">
      <alignment vertical="center"/>
    </xf>
    <xf numFmtId="0" fontId="4" fillId="0" borderId="0" xfId="0" applyFont="1" applyFill="1" applyBorder="1" applyAlignment="1" applyProtection="1"/>
    <xf numFmtId="0" fontId="5" fillId="0" borderId="0" xfId="0" applyNumberFormat="1" applyFont="1" applyBorder="1" applyAlignment="1" applyProtection="1">
      <alignment horizontal="right"/>
    </xf>
    <xf numFmtId="0" fontId="14" fillId="0" borderId="0" xfId="0" applyFont="1" applyBorder="1" applyAlignment="1" applyProtection="1"/>
    <xf numFmtId="0" fontId="5" fillId="0" borderId="0" xfId="0" applyFont="1" applyBorder="1" applyAlignment="1" applyProtection="1">
      <alignment horizontal="center" vertical="center"/>
    </xf>
    <xf numFmtId="0" fontId="6" fillId="0" borderId="0" xfId="0" applyFont="1" applyFill="1" applyBorder="1" applyAlignment="1" applyProtection="1">
      <alignment horizontal="right"/>
    </xf>
    <xf numFmtId="0" fontId="9" fillId="0" borderId="0" xfId="0" applyFont="1" applyBorder="1" applyAlignment="1" applyProtection="1">
      <alignment horizontal="left" vertical="top"/>
    </xf>
    <xf numFmtId="0" fontId="12" fillId="0" borderId="0" xfId="0" applyFont="1" applyBorder="1" applyAlignment="1" applyProtection="1">
      <alignment horizontal="right"/>
    </xf>
    <xf numFmtId="3" fontId="5" fillId="2" borderId="1" xfId="0" applyNumberFormat="1" applyFont="1" applyFill="1" applyBorder="1" applyProtection="1"/>
    <xf numFmtId="0" fontId="9" fillId="0" borderId="0" xfId="0" applyFont="1" applyAlignment="1" applyProtection="1">
      <alignment horizontal="left" vertical="top" wrapText="1"/>
    </xf>
    <xf numFmtId="0" fontId="6" fillId="0" borderId="0" xfId="0" applyFont="1" applyAlignment="1" applyProtection="1">
      <alignment vertical="top" wrapText="1"/>
    </xf>
    <xf numFmtId="0" fontId="12" fillId="0" borderId="0" xfId="0" applyFont="1" applyBorder="1" applyAlignment="1" applyProtection="1">
      <alignment horizontal="left"/>
    </xf>
    <xf numFmtId="164" fontId="5" fillId="2" borderId="1" xfId="0" applyNumberFormat="1" applyFont="1" applyFill="1" applyBorder="1" applyProtection="1"/>
    <xf numFmtId="170" fontId="5" fillId="2" borderId="1" xfId="0" applyNumberFormat="1" applyFont="1" applyFill="1" applyBorder="1" applyProtection="1"/>
    <xf numFmtId="0" fontId="8" fillId="0" borderId="0" xfId="0" applyFont="1" applyAlignment="1" applyProtection="1">
      <alignment horizontal="right"/>
    </xf>
    <xf numFmtId="2" fontId="5" fillId="2" borderId="1" xfId="0" applyNumberFormat="1" applyFont="1" applyFill="1" applyBorder="1" applyProtection="1"/>
    <xf numFmtId="0" fontId="6" fillId="0" borderId="0" xfId="0" applyFont="1" applyBorder="1" applyAlignment="1" applyProtection="1">
      <alignment vertical="center"/>
    </xf>
    <xf numFmtId="0" fontId="17" fillId="0" borderId="0" xfId="0" applyFont="1" applyProtection="1"/>
    <xf numFmtId="0" fontId="5" fillId="0" borderId="0" xfId="0" applyNumberFormat="1" applyFont="1" applyBorder="1" applyAlignment="1" applyProtection="1"/>
    <xf numFmtId="0" fontId="4" fillId="0" borderId="0" xfId="0" applyFont="1" applyBorder="1" applyAlignment="1" applyProtection="1">
      <alignment horizontal="right"/>
    </xf>
    <xf numFmtId="0" fontId="9" fillId="0" borderId="0" xfId="0" applyFont="1" applyAlignment="1" applyProtection="1">
      <alignment horizontal="left" wrapText="1"/>
    </xf>
    <xf numFmtId="0" fontId="5" fillId="0" borderId="0" xfId="0" applyFont="1" applyFill="1" applyBorder="1" applyAlignment="1" applyProtection="1">
      <alignment horizontal="left"/>
    </xf>
    <xf numFmtId="171" fontId="5" fillId="2" borderId="1" xfId="0" applyNumberFormat="1" applyFont="1" applyFill="1" applyBorder="1" applyProtection="1"/>
    <xf numFmtId="0" fontId="8" fillId="0" borderId="0" xfId="0" applyFont="1" applyFill="1" applyBorder="1" applyAlignment="1" applyProtection="1">
      <alignment vertical="center"/>
    </xf>
    <xf numFmtId="0" fontId="5" fillId="0" borderId="0" xfId="0" applyNumberFormat="1" applyFont="1" applyBorder="1" applyProtection="1"/>
    <xf numFmtId="0" fontId="5" fillId="0" borderId="0" xfId="0" applyFont="1" applyBorder="1" applyAlignment="1" applyProtection="1">
      <alignment vertical="center"/>
    </xf>
    <xf numFmtId="0" fontId="5" fillId="0" borderId="0" xfId="0" applyFont="1" applyBorder="1" applyAlignment="1" applyProtection="1">
      <alignment horizontal="right"/>
    </xf>
    <xf numFmtId="0" fontId="6" fillId="0" borderId="0" xfId="0" applyFont="1" applyAlignment="1" applyProtection="1">
      <alignment horizontal="left" wrapText="1"/>
    </xf>
    <xf numFmtId="3" fontId="5" fillId="6" borderId="1" xfId="0" applyNumberFormat="1" applyFont="1" applyFill="1" applyBorder="1" applyAlignment="1" applyProtection="1"/>
    <xf numFmtId="166" fontId="5" fillId="6" borderId="1" xfId="0" applyNumberFormat="1" applyFont="1" applyFill="1" applyBorder="1" applyAlignment="1" applyProtection="1"/>
    <xf numFmtId="165" fontId="5" fillId="2" borderId="1" xfId="0" applyNumberFormat="1" applyFont="1" applyFill="1" applyBorder="1" applyProtection="1"/>
    <xf numFmtId="0" fontId="6" fillId="0" borderId="0" xfId="0" applyFont="1" applyFill="1" applyAlignment="1" applyProtection="1">
      <alignment horizontal="left" wrapText="1"/>
    </xf>
    <xf numFmtId="165" fontId="5" fillId="6" borderId="1" xfId="0" applyNumberFormat="1" applyFont="1" applyFill="1" applyBorder="1" applyAlignment="1" applyProtection="1"/>
    <xf numFmtId="168" fontId="5" fillId="4" borderId="0" xfId="0" applyNumberFormat="1" applyFont="1" applyFill="1" applyBorder="1" applyAlignment="1" applyProtection="1"/>
    <xf numFmtId="164" fontId="5" fillId="6" borderId="1" xfId="0" applyNumberFormat="1" applyFont="1" applyFill="1" applyBorder="1" applyAlignment="1" applyProtection="1"/>
    <xf numFmtId="0" fontId="3" fillId="0" borderId="0" xfId="0" applyFont="1" applyFill="1" applyBorder="1" applyAlignment="1" applyProtection="1"/>
    <xf numFmtId="0" fontId="12" fillId="0" borderId="0" xfId="0" applyFont="1" applyFill="1" applyBorder="1" applyAlignment="1" applyProtection="1">
      <alignment horizontal="right"/>
    </xf>
    <xf numFmtId="0" fontId="9" fillId="0" borderId="0" xfId="0" applyFont="1" applyAlignment="1" applyProtection="1">
      <alignment horizontal="left" vertical="top" wrapText="1"/>
    </xf>
    <xf numFmtId="0" fontId="5" fillId="0" borderId="0" xfId="0" applyFont="1" applyBorder="1" applyAlignment="1" applyProtection="1">
      <alignment horizontal="left"/>
    </xf>
    <xf numFmtId="0" fontId="3" fillId="0" borderId="0" xfId="0" applyFont="1" applyAlignment="1" applyProtection="1">
      <alignment horizontal="center"/>
    </xf>
    <xf numFmtId="0" fontId="4" fillId="0" borderId="0" xfId="0" quotePrefix="1" applyFont="1" applyProtection="1"/>
    <xf numFmtId="0" fontId="3" fillId="0" borderId="0" xfId="0" applyFont="1" applyAlignment="1" applyProtection="1">
      <alignment horizontal="center"/>
    </xf>
    <xf numFmtId="0" fontId="14" fillId="0" borderId="0" xfId="0" applyFont="1" applyProtection="1"/>
    <xf numFmtId="0" fontId="13" fillId="0" borderId="0" xfId="0" applyFont="1" applyAlignment="1" applyProtection="1">
      <alignment horizontal="center"/>
    </xf>
    <xf numFmtId="0" fontId="19" fillId="0" borderId="0" xfId="0" applyFont="1" applyAlignment="1" applyProtection="1">
      <alignment vertical="center"/>
    </xf>
    <xf numFmtId="0" fontId="11" fillId="2" borderId="1" xfId="2" applyNumberFormat="1" applyFont="1" applyFill="1" applyBorder="1" applyAlignment="1" applyProtection="1">
      <alignment vertical="center"/>
    </xf>
    <xf numFmtId="0" fontId="5" fillId="2" borderId="1" xfId="0" applyNumberFormat="1" applyFont="1" applyFill="1" applyBorder="1" applyAlignment="1" applyProtection="1">
      <alignment vertical="center"/>
    </xf>
    <xf numFmtId="0" fontId="4" fillId="0" borderId="0" xfId="0" applyFont="1" applyAlignment="1" applyProtection="1">
      <alignment horizontal="left" wrapText="1"/>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0" fontId="4" fillId="0" borderId="13"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10" xfId="0" applyFont="1" applyBorder="1" applyAlignment="1" applyProtection="1">
      <alignment horizontal="center"/>
    </xf>
    <xf numFmtId="0" fontId="4" fillId="0" borderId="14" xfId="0" applyFont="1" applyBorder="1" applyAlignment="1" applyProtection="1">
      <alignment horizontal="center"/>
    </xf>
    <xf numFmtId="0" fontId="4" fillId="0" borderId="11" xfId="0" applyFont="1" applyBorder="1" applyAlignment="1" applyProtection="1">
      <alignment horizontal="center"/>
    </xf>
    <xf numFmtId="3" fontId="4" fillId="0" borderId="11" xfId="0" applyNumberFormat="1" applyFont="1" applyBorder="1" applyAlignment="1" applyProtection="1">
      <alignment horizontal="center"/>
    </xf>
    <xf numFmtId="6" fontId="4" fillId="0" borderId="11" xfId="0" applyNumberFormat="1" applyFont="1" applyBorder="1" applyAlignment="1" applyProtection="1">
      <alignment horizontal="center"/>
    </xf>
    <xf numFmtId="164" fontId="4" fillId="0" borderId="11" xfId="0" applyNumberFormat="1" applyFont="1" applyBorder="1" applyAlignment="1" applyProtection="1">
      <alignment horizontal="center"/>
    </xf>
    <xf numFmtId="164" fontId="4" fillId="0" borderId="12" xfId="0" applyNumberFormat="1" applyFont="1" applyBorder="1" applyAlignment="1" applyProtection="1">
      <alignment horizontal="center"/>
    </xf>
    <xf numFmtId="0" fontId="15" fillId="0" borderId="5"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center"/>
    </xf>
    <xf numFmtId="3" fontId="4" fillId="0" borderId="0" xfId="0" applyNumberFormat="1" applyFont="1" applyBorder="1" applyAlignment="1" applyProtection="1">
      <alignment horizontal="center"/>
    </xf>
    <xf numFmtId="6" fontId="4" fillId="0" borderId="0" xfId="0" applyNumberFormat="1" applyFont="1" applyBorder="1" applyAlignment="1" applyProtection="1">
      <alignment horizontal="center"/>
    </xf>
    <xf numFmtId="0" fontId="4"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15" fillId="0" borderId="0" xfId="0" applyFont="1" applyBorder="1" applyAlignment="1" applyProtection="1"/>
    <xf numFmtId="0" fontId="19" fillId="0" borderId="0" xfId="0" applyFont="1" applyAlignment="1" applyProtection="1"/>
    <xf numFmtId="165" fontId="4" fillId="0" borderId="0" xfId="0" applyNumberFormat="1" applyFont="1" applyBorder="1" applyAlignment="1" applyProtection="1"/>
    <xf numFmtId="0" fontId="4" fillId="0" borderId="0" xfId="0" applyNumberFormat="1" applyFont="1" applyBorder="1" applyAlignment="1" applyProtection="1"/>
    <xf numFmtId="0" fontId="3" fillId="0" borderId="0" xfId="0" applyFont="1" applyBorder="1" applyAlignment="1" applyProtection="1">
      <alignment horizontal="right"/>
    </xf>
    <xf numFmtId="0" fontId="3" fillId="0" borderId="0" xfId="0" applyFont="1" applyBorder="1" applyAlignment="1" applyProtection="1">
      <alignment horizontal="left" wrapText="1"/>
    </xf>
    <xf numFmtId="0" fontId="4" fillId="0" borderId="0" xfId="0" applyFont="1" applyBorder="1" applyAlignment="1" applyProtection="1">
      <alignment wrapText="1"/>
    </xf>
    <xf numFmtId="0" fontId="3" fillId="0" borderId="0" xfId="0" applyFont="1" applyBorder="1" applyAlignment="1" applyProtection="1">
      <alignment horizontal="left" wrapText="1"/>
    </xf>
    <xf numFmtId="0" fontId="5" fillId="0" borderId="0" xfId="0" applyFont="1" applyBorder="1" applyAlignment="1" applyProtection="1">
      <alignment vertical="top" wrapText="1"/>
    </xf>
    <xf numFmtId="0" fontId="4" fillId="0" borderId="0" xfId="0" applyFont="1" applyBorder="1" applyAlignment="1" applyProtection="1">
      <alignment horizontal="left" wrapText="1"/>
    </xf>
    <xf numFmtId="0" fontId="4" fillId="0" borderId="0" xfId="0" applyFont="1" applyBorder="1" applyAlignment="1" applyProtection="1">
      <alignment horizontal="left" wrapText="1"/>
    </xf>
    <xf numFmtId="3" fontId="4" fillId="0" borderId="0" xfId="0" applyNumberFormat="1" applyFont="1" applyBorder="1" applyAlignment="1" applyProtection="1"/>
    <xf numFmtId="6" fontId="4" fillId="0" borderId="0" xfId="0" applyNumberFormat="1" applyFont="1" applyBorder="1" applyAlignment="1" applyProtection="1"/>
    <xf numFmtId="0" fontId="3" fillId="0" borderId="0" xfId="0" applyFont="1" applyBorder="1" applyAlignment="1" applyProtection="1">
      <alignment horizontal="center"/>
    </xf>
    <xf numFmtId="0" fontId="15" fillId="0" borderId="0" xfId="0" applyFont="1" applyAlignment="1" applyProtection="1">
      <alignment horizontal="center" vertical="center"/>
    </xf>
    <xf numFmtId="0" fontId="6" fillId="0" borderId="0" xfId="0" applyFont="1" applyBorder="1" applyAlignment="1" applyProtection="1">
      <alignment horizontal="center"/>
    </xf>
    <xf numFmtId="0" fontId="15" fillId="0" borderId="0" xfId="0" applyFont="1" applyBorder="1" applyAlignment="1" applyProtection="1">
      <alignment horizontal="center" vertical="top"/>
    </xf>
    <xf numFmtId="0" fontId="4" fillId="0" borderId="0" xfId="0" applyFont="1" applyBorder="1" applyAlignment="1" applyProtection="1">
      <alignment horizontal="left" vertical="top" wrapText="1"/>
    </xf>
    <xf numFmtId="0" fontId="3" fillId="0" borderId="0" xfId="0" applyFont="1" applyBorder="1" applyProtection="1"/>
    <xf numFmtId="0" fontId="4" fillId="0" borderId="0" xfId="0" applyFont="1" applyAlignment="1" applyProtection="1">
      <alignment horizontal="left" wrapText="1"/>
    </xf>
    <xf numFmtId="0" fontId="6" fillId="0" borderId="8" xfId="0" applyFont="1" applyBorder="1" applyAlignment="1" applyProtection="1">
      <alignment horizontal="center"/>
    </xf>
    <xf numFmtId="0" fontId="15" fillId="0" borderId="0" xfId="0" applyFont="1" applyAlignment="1" applyProtection="1">
      <alignment horizontal="center" vertical="top"/>
    </xf>
  </cellXfs>
  <cellStyles count="3">
    <cellStyle name="Normal" xfId="0" builtinId="0"/>
    <cellStyle name="Normal 2"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67</xdr:row>
      <xdr:rowOff>38100</xdr:rowOff>
    </xdr:from>
    <xdr:to>
      <xdr:col>23</xdr:col>
      <xdr:colOff>187587</xdr:colOff>
      <xdr:row>80</xdr:row>
      <xdr:rowOff>180975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1075" y="13439775"/>
          <a:ext cx="4130937" cy="27432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2425"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 New Roman">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dimension ref="A1:N225"/>
  <sheetViews>
    <sheetView showGridLines="0" tabSelected="1" view="pageBreakPreview" zoomScaleNormal="100" zoomScaleSheetLayoutView="100" workbookViewId="0">
      <selection activeCell="C1" sqref="C1"/>
    </sheetView>
  </sheetViews>
  <sheetFormatPr defaultRowHeight="15.75" customHeight="1"/>
  <cols>
    <col min="1" max="1" width="7.140625" style="6" customWidth="1"/>
    <col min="2" max="2" width="84.28515625" style="6" customWidth="1"/>
    <col min="3" max="16384" width="9.140625" style="6"/>
  </cols>
  <sheetData>
    <row r="1" spans="1:2" ht="30" customHeight="1">
      <c r="A1" s="38" t="s">
        <v>54</v>
      </c>
      <c r="B1" s="38"/>
    </row>
    <row r="2" spans="1:2" ht="15.75" customHeight="1">
      <c r="A2" s="39" t="s">
        <v>55</v>
      </c>
      <c r="B2" s="39"/>
    </row>
    <row r="3" spans="1:2" ht="15.75" customHeight="1">
      <c r="A3" s="39"/>
      <c r="B3" s="39"/>
    </row>
    <row r="4" spans="1:2" ht="15.75" customHeight="1">
      <c r="A4" s="39"/>
      <c r="B4" s="39"/>
    </row>
    <row r="5" spans="1:2" ht="15.75" customHeight="1">
      <c r="A5" s="29"/>
      <c r="B5" s="29"/>
    </row>
    <row r="6" spans="1:2" ht="15.75" customHeight="1">
      <c r="A6" s="31" t="s">
        <v>32</v>
      </c>
      <c r="B6" s="39" t="s">
        <v>56</v>
      </c>
    </row>
    <row r="7" spans="1:2" ht="15.75" customHeight="1">
      <c r="A7" s="29"/>
      <c r="B7" s="39"/>
    </row>
    <row r="8" spans="1:2" ht="15.75" customHeight="1">
      <c r="A8" s="31" t="s">
        <v>32</v>
      </c>
      <c r="B8" s="6" t="s">
        <v>57</v>
      </c>
    </row>
    <row r="9" spans="1:2" ht="15.75" customHeight="1">
      <c r="A9" s="31" t="s">
        <v>32</v>
      </c>
      <c r="B9" s="6" t="s">
        <v>58</v>
      </c>
    </row>
    <row r="10" spans="1:2" ht="15.75" customHeight="1">
      <c r="A10" s="31" t="s">
        <v>32</v>
      </c>
      <c r="B10" s="6" t="s">
        <v>59</v>
      </c>
    </row>
    <row r="11" spans="1:2" ht="15.75" customHeight="1">
      <c r="A11" s="29"/>
      <c r="B11" s="29"/>
    </row>
    <row r="12" spans="1:2" ht="15.75" customHeight="1">
      <c r="A12" s="37" t="s">
        <v>60</v>
      </c>
      <c r="B12" s="37"/>
    </row>
    <row r="13" spans="1:2" ht="15.75" customHeight="1">
      <c r="A13" s="37"/>
      <c r="B13" s="37"/>
    </row>
    <row r="14" spans="1:2" ht="15.75" customHeight="1">
      <c r="A14" s="37"/>
      <c r="B14" s="37"/>
    </row>
    <row r="15" spans="1:2" ht="15.75" customHeight="1">
      <c r="A15" s="37"/>
      <c r="B15" s="37"/>
    </row>
    <row r="16" spans="1:2" ht="15.75" customHeight="1">
      <c r="A16" s="14"/>
      <c r="B16" s="14"/>
    </row>
    <row r="17" spans="1:2" ht="15.75" customHeight="1">
      <c r="A17" s="37" t="s">
        <v>61</v>
      </c>
      <c r="B17" s="37"/>
    </row>
    <row r="18" spans="1:2" ht="15.75" customHeight="1">
      <c r="A18" s="37"/>
      <c r="B18" s="37"/>
    </row>
    <row r="19" spans="1:2" ht="15.75" customHeight="1">
      <c r="A19" s="37"/>
      <c r="B19" s="37"/>
    </row>
    <row r="20" spans="1:2" ht="15.75" customHeight="1">
      <c r="A20" s="37"/>
      <c r="B20" s="37"/>
    </row>
    <row r="21" spans="1:2" ht="15.75" customHeight="1">
      <c r="A21" s="37"/>
      <c r="B21" s="37"/>
    </row>
    <row r="22" spans="1:2" ht="15.75" customHeight="1">
      <c r="A22" s="37"/>
      <c r="B22" s="37"/>
    </row>
    <row r="23" spans="1:2" ht="15.75" customHeight="1">
      <c r="B23" s="8"/>
    </row>
    <row r="24" spans="1:2" ht="15.75" customHeight="1">
      <c r="A24" s="37" t="s">
        <v>62</v>
      </c>
      <c r="B24" s="37"/>
    </row>
    <row r="25" spans="1:2" ht="15.75" customHeight="1">
      <c r="A25" s="37"/>
      <c r="B25" s="37"/>
    </row>
    <row r="26" spans="1:2" ht="15.75" customHeight="1">
      <c r="A26" s="37"/>
      <c r="B26" s="37"/>
    </row>
    <row r="27" spans="1:2" ht="15.75" customHeight="1">
      <c r="A27" s="37"/>
      <c r="B27" s="37"/>
    </row>
    <row r="28" spans="1:2" ht="15.75" customHeight="1">
      <c r="A28" s="37"/>
      <c r="B28" s="37"/>
    </row>
    <row r="29" spans="1:2" ht="15.75" customHeight="1">
      <c r="B29" s="32"/>
    </row>
    <row r="30" spans="1:2" ht="15.75" customHeight="1">
      <c r="A30" s="37" t="s">
        <v>63</v>
      </c>
      <c r="B30" s="37"/>
    </row>
    <row r="31" spans="1:2" ht="15.75" customHeight="1">
      <c r="A31" s="37"/>
      <c r="B31" s="37"/>
    </row>
    <row r="32" spans="1:2" ht="15.75" customHeight="1">
      <c r="A32" s="37"/>
      <c r="B32" s="37"/>
    </row>
    <row r="33" spans="1:2" ht="15.75" customHeight="1">
      <c r="A33" s="37"/>
      <c r="B33" s="37"/>
    </row>
    <row r="35" spans="1:2" ht="15.75" customHeight="1">
      <c r="A35" s="37" t="s">
        <v>64</v>
      </c>
      <c r="B35" s="37"/>
    </row>
    <row r="36" spans="1:2" ht="15.75" customHeight="1">
      <c r="A36" s="37"/>
      <c r="B36" s="37"/>
    </row>
    <row r="37" spans="1:2" ht="15.75" customHeight="1">
      <c r="B37" s="29"/>
    </row>
    <row r="38" spans="1:2" ht="15.75" customHeight="1">
      <c r="B38" s="30"/>
    </row>
    <row r="39" spans="1:2" ht="15.75" customHeight="1">
      <c r="B39" s="30"/>
    </row>
    <row r="41" spans="1:2" ht="15.75" customHeight="1">
      <c r="A41" s="9"/>
      <c r="B41" s="10"/>
    </row>
    <row r="42" spans="1:2" ht="15.75" customHeight="1">
      <c r="A42" s="9"/>
      <c r="B42" s="10"/>
    </row>
    <row r="43" spans="1:2" ht="15.75" customHeight="1">
      <c r="A43" s="9"/>
      <c r="B43" s="10"/>
    </row>
    <row r="44" spans="1:2" ht="15.75" customHeight="1">
      <c r="A44" s="9"/>
      <c r="B44" s="10"/>
    </row>
    <row r="48" spans="1:2" ht="15.75" customHeight="1">
      <c r="A48" s="11"/>
      <c r="B48" s="29"/>
    </row>
    <row r="49" spans="1:2" ht="15.75" customHeight="1">
      <c r="B49" s="29"/>
    </row>
    <row r="50" spans="1:2" ht="15.75" customHeight="1">
      <c r="A50" s="12"/>
      <c r="B50" s="14"/>
    </row>
    <row r="51" spans="1:2" ht="15.75" customHeight="1">
      <c r="A51" s="12"/>
      <c r="B51" s="14"/>
    </row>
    <row r="53" spans="1:2" ht="15.75" customHeight="1">
      <c r="A53" s="7"/>
    </row>
    <row r="54" spans="1:2" ht="15.75" customHeight="1">
      <c r="A54" s="7"/>
    </row>
    <row r="55" spans="1:2" ht="15.75" customHeight="1">
      <c r="A55" s="13"/>
      <c r="B55" s="5"/>
    </row>
    <row r="56" spans="1:2" ht="15.75" customHeight="1">
      <c r="A56" s="33"/>
      <c r="B56" s="33"/>
    </row>
    <row r="57" spans="1:2" ht="15.75" customHeight="1">
      <c r="A57" s="33"/>
      <c r="B57" s="33"/>
    </row>
    <row r="58" spans="1:2" ht="15.75" customHeight="1">
      <c r="A58" s="11"/>
    </row>
    <row r="59" spans="1:2" ht="15.75" customHeight="1">
      <c r="A59" s="11"/>
    </row>
    <row r="60" spans="1:2" ht="15.75" customHeight="1">
      <c r="A60" s="11"/>
    </row>
    <row r="61" spans="1:2" ht="15.75" customHeight="1">
      <c r="A61" s="11"/>
    </row>
    <row r="62" spans="1:2" ht="15.75" customHeight="1">
      <c r="A62" s="11"/>
    </row>
    <row r="63" spans="1:2" ht="15.75" customHeight="1">
      <c r="A63" s="11"/>
    </row>
    <row r="64" spans="1:2" ht="15.75" customHeight="1">
      <c r="A64" s="11"/>
    </row>
    <row r="65" spans="1:2" ht="15.75" customHeight="1">
      <c r="A65" s="11"/>
    </row>
    <row r="66" spans="1:2" ht="15.75" customHeight="1">
      <c r="A66" s="11"/>
    </row>
    <row r="67" spans="1:2" ht="15.75" customHeight="1">
      <c r="A67" s="11"/>
    </row>
    <row r="68" spans="1:2" ht="15.75" customHeight="1">
      <c r="A68" s="11"/>
    </row>
    <row r="69" spans="1:2" ht="15.75" customHeight="1">
      <c r="A69" s="11"/>
    </row>
    <row r="70" spans="1:2" ht="15.75" customHeight="1">
      <c r="A70" s="11"/>
    </row>
    <row r="71" spans="1:2" ht="15.75" customHeight="1">
      <c r="A71" s="14"/>
      <c r="B71" s="14"/>
    </row>
    <row r="72" spans="1:2" ht="15.75" customHeight="1">
      <c r="A72" s="11"/>
      <c r="B72" s="14"/>
    </row>
    <row r="73" spans="1:2" ht="15.75" customHeight="1">
      <c r="A73" s="11"/>
      <c r="B73" s="14"/>
    </row>
    <row r="74" spans="1:2" ht="15.75" customHeight="1">
      <c r="A74" s="11"/>
      <c r="B74" s="14"/>
    </row>
    <row r="75" spans="1:2" ht="15.75" customHeight="1">
      <c r="A75" s="11"/>
    </row>
    <row r="76" spans="1:2" ht="15.75" customHeight="1">
      <c r="A76" s="28"/>
      <c r="B76" s="28"/>
    </row>
    <row r="77" spans="1:2" ht="15.75" customHeight="1">
      <c r="A77" s="34"/>
      <c r="B77" s="35"/>
    </row>
    <row r="78" spans="1:2" ht="15.75" customHeight="1">
      <c r="A78" s="34"/>
      <c r="B78" s="35"/>
    </row>
    <row r="79" spans="1:2" ht="15.75" customHeight="1">
      <c r="A79" s="11"/>
      <c r="B79" s="13"/>
    </row>
    <row r="80" spans="1:2" ht="15.75" customHeight="1">
      <c r="A80" s="11"/>
      <c r="B80" s="15"/>
    </row>
    <row r="81" spans="1:2" ht="15.75" customHeight="1">
      <c r="A81" s="11"/>
    </row>
    <row r="82" spans="1:2" ht="15.75" customHeight="1">
      <c r="A82" s="11"/>
      <c r="B82" s="16"/>
    </row>
    <row r="83" spans="1:2" ht="15.75" customHeight="1">
      <c r="A83" s="11"/>
      <c r="B83" s="16"/>
    </row>
    <row r="84" spans="1:2" ht="15.75" customHeight="1">
      <c r="A84" s="11"/>
      <c r="B84" s="17"/>
    </row>
    <row r="85" spans="1:2" ht="15.75" customHeight="1">
      <c r="A85" s="11"/>
      <c r="B85" s="18"/>
    </row>
    <row r="86" spans="1:2" ht="15.75" customHeight="1">
      <c r="A86" s="11"/>
      <c r="B86" s="18"/>
    </row>
    <row r="87" spans="1:2" ht="15.75" customHeight="1">
      <c r="A87" s="28"/>
      <c r="B87" s="28"/>
    </row>
    <row r="88" spans="1:2" ht="15.75" customHeight="1">
      <c r="A88" s="11"/>
      <c r="B88" s="29"/>
    </row>
    <row r="89" spans="1:2" ht="15.75" customHeight="1">
      <c r="A89" s="11"/>
      <c r="B89" s="29"/>
    </row>
    <row r="90" spans="1:2" ht="15.75" customHeight="1">
      <c r="A90" s="11"/>
      <c r="B90" s="29"/>
    </row>
    <row r="91" spans="1:2" ht="15.75" customHeight="1">
      <c r="A91" s="11"/>
      <c r="B91" s="29"/>
    </row>
    <row r="92" spans="1:2" ht="15.75" customHeight="1">
      <c r="A92" s="11"/>
      <c r="B92" s="29"/>
    </row>
    <row r="93" spans="1:2" ht="15.75" customHeight="1">
      <c r="A93" s="11"/>
    </row>
    <row r="94" spans="1:2" ht="15.75" customHeight="1">
      <c r="A94" s="11"/>
    </row>
    <row r="95" spans="1:2" ht="15.75" customHeight="1">
      <c r="A95" s="28"/>
      <c r="B95" s="28"/>
    </row>
    <row r="96" spans="1:2" ht="15.75" customHeight="1">
      <c r="A96" s="11"/>
    </row>
    <row r="97" spans="1:2" ht="15.75" customHeight="1">
      <c r="A97" s="11"/>
    </row>
    <row r="98" spans="1:2" ht="15.75" customHeight="1">
      <c r="A98" s="11"/>
    </row>
    <row r="99" spans="1:2" ht="15.75" customHeight="1">
      <c r="A99" s="11"/>
      <c r="B99" s="29"/>
    </row>
    <row r="100" spans="1:2" ht="15.75" customHeight="1">
      <c r="A100" s="11"/>
      <c r="B100" s="29"/>
    </row>
    <row r="104" spans="1:2" ht="15.75" customHeight="1">
      <c r="A104" s="19"/>
      <c r="B104" s="15"/>
    </row>
    <row r="105" spans="1:2" ht="15.75" customHeight="1">
      <c r="A105" s="19"/>
    </row>
    <row r="106" spans="1:2" ht="15.75" customHeight="1">
      <c r="A106" s="19"/>
    </row>
    <row r="107" spans="1:2" ht="15.75" customHeight="1">
      <c r="A107" s="19"/>
    </row>
    <row r="108" spans="1:2" ht="15.75" customHeight="1">
      <c r="A108" s="19"/>
    </row>
    <row r="109" spans="1:2" ht="15.75" customHeight="1">
      <c r="A109" s="19"/>
    </row>
    <row r="110" spans="1:2" ht="15.75" customHeight="1">
      <c r="A110" s="19"/>
    </row>
    <row r="111" spans="1:2" ht="15.75" customHeight="1">
      <c r="A111" s="19"/>
      <c r="B111" s="15"/>
    </row>
    <row r="112" spans="1:2" ht="15.75" customHeight="1">
      <c r="A112" s="20"/>
    </row>
    <row r="113" spans="1:2" ht="15.75" customHeight="1">
      <c r="A113" s="20"/>
    </row>
    <row r="114" spans="1:2" ht="15.75" customHeight="1">
      <c r="A114" s="19"/>
    </row>
    <row r="115" spans="1:2" ht="15.75" customHeight="1">
      <c r="A115" s="19"/>
      <c r="B115" s="15"/>
    </row>
    <row r="116" spans="1:2" ht="15.75" customHeight="1">
      <c r="A116" s="19"/>
    </row>
    <row r="117" spans="1:2" ht="15.75" customHeight="1">
      <c r="A117" s="19"/>
    </row>
    <row r="118" spans="1:2" ht="15.75" customHeight="1">
      <c r="A118" s="19"/>
    </row>
    <row r="119" spans="1:2" ht="15.75" customHeight="1">
      <c r="A119" s="19"/>
    </row>
    <row r="120" spans="1:2" ht="15.75" customHeight="1">
      <c r="A120" s="19"/>
    </row>
    <row r="121" spans="1:2" ht="15.75" customHeight="1">
      <c r="B121" s="15"/>
    </row>
    <row r="122" spans="1:2" ht="15.75" customHeight="1">
      <c r="A122" s="16"/>
    </row>
    <row r="123" spans="1:2" ht="15.75" customHeight="1">
      <c r="A123" s="16"/>
    </row>
    <row r="124" spans="1:2" ht="15.75" customHeight="1">
      <c r="A124" s="16"/>
    </row>
    <row r="125" spans="1:2" ht="15.75" customHeight="1">
      <c r="A125" s="16"/>
    </row>
    <row r="126" spans="1:2" ht="15.75" customHeight="1">
      <c r="A126" s="19"/>
      <c r="B126" s="15"/>
    </row>
    <row r="127" spans="1:2" ht="15.75" customHeight="1">
      <c r="A127" s="20"/>
      <c r="B127" s="21"/>
    </row>
    <row r="128" spans="1:2" ht="15.75" customHeight="1">
      <c r="A128" s="20"/>
      <c r="B128" s="22"/>
    </row>
    <row r="129" spans="1:2" ht="15.75" customHeight="1">
      <c r="A129" s="20"/>
      <c r="B129" s="22"/>
    </row>
    <row r="130" spans="1:2" ht="15.75" customHeight="1">
      <c r="A130" s="23"/>
      <c r="B130" s="21"/>
    </row>
    <row r="131" spans="1:2" ht="15.75" customHeight="1">
      <c r="A131" s="19"/>
    </row>
    <row r="132" spans="1:2" ht="15.75" customHeight="1">
      <c r="A132" s="16"/>
      <c r="B132" s="15"/>
    </row>
    <row r="133" spans="1:2" ht="15.75" customHeight="1">
      <c r="A133" s="24"/>
      <c r="B133" s="25"/>
    </row>
    <row r="134" spans="1:2" ht="15.75" customHeight="1">
      <c r="A134" s="24"/>
      <c r="B134" s="25"/>
    </row>
    <row r="135" spans="1:2" ht="15.75" customHeight="1">
      <c r="A135" s="24"/>
      <c r="B135" s="25"/>
    </row>
    <row r="136" spans="1:2" ht="15.75" customHeight="1">
      <c r="A136" s="16"/>
    </row>
    <row r="137" spans="1:2" ht="15.75" customHeight="1">
      <c r="A137" s="16"/>
      <c r="B137" s="15"/>
    </row>
    <row r="138" spans="1:2" ht="15.75" customHeight="1">
      <c r="A138" s="16"/>
    </row>
    <row r="139" spans="1:2" ht="15.75" customHeight="1">
      <c r="A139" s="16"/>
    </row>
    <row r="140" spans="1:2" ht="15.75" customHeight="1">
      <c r="A140" s="16"/>
    </row>
    <row r="141" spans="1:2" ht="15.75" customHeight="1">
      <c r="A141" s="16"/>
    </row>
    <row r="142" spans="1:2" ht="15.75" customHeight="1">
      <c r="A142" s="16"/>
    </row>
    <row r="143" spans="1:2" ht="15.75" customHeight="1">
      <c r="A143" s="16"/>
    </row>
    <row r="144" spans="1:2" ht="15.75" customHeight="1">
      <c r="A144" s="16"/>
    </row>
    <row r="146" spans="1:2" ht="15.75" customHeight="1">
      <c r="A146" s="7"/>
    </row>
    <row r="150" spans="1:2" ht="15.75" customHeight="1">
      <c r="A150" s="26"/>
    </row>
    <row r="151" spans="1:2" ht="15.75" customHeight="1">
      <c r="A151" s="26"/>
    </row>
    <row r="152" spans="1:2" ht="15.75" customHeight="1">
      <c r="A152" s="26"/>
    </row>
    <row r="153" spans="1:2" ht="15.75" customHeight="1">
      <c r="A153" s="26"/>
    </row>
    <row r="157" spans="1:2" ht="15.75" customHeight="1">
      <c r="A157" s="27"/>
      <c r="B157" s="29"/>
    </row>
    <row r="158" spans="1:2" ht="15.75" customHeight="1">
      <c r="A158" s="27"/>
      <c r="B158" s="29"/>
    </row>
    <row r="159" spans="1:2" ht="15.75" customHeight="1">
      <c r="A159" s="27"/>
      <c r="B159" s="28"/>
    </row>
    <row r="160" spans="1:2" ht="15.75" customHeight="1">
      <c r="A160" s="27"/>
      <c r="B160" s="28"/>
    </row>
    <row r="161" spans="1:14" ht="15.75" customHeight="1">
      <c r="A161" s="27"/>
      <c r="B161" s="29"/>
    </row>
    <row r="162" spans="1:14" ht="15.75" customHeight="1">
      <c r="A162" s="27"/>
      <c r="B162" s="29"/>
    </row>
    <row r="163" spans="1:14" ht="15.75" customHeight="1">
      <c r="A163" s="27"/>
      <c r="B163" s="28"/>
    </row>
    <row r="164" spans="1:14" ht="15.75" customHeight="1">
      <c r="A164" s="27"/>
      <c r="B164" s="29"/>
    </row>
    <row r="165" spans="1:14" ht="15.75" customHeight="1">
      <c r="A165" s="27"/>
      <c r="B165" s="29"/>
    </row>
    <row r="166" spans="1:14" ht="15.75" customHeight="1">
      <c r="A166" s="27"/>
      <c r="B166" s="15"/>
    </row>
    <row r="168" spans="1:14" ht="15.75" customHeight="1">
      <c r="A168" s="29"/>
      <c r="B168" s="29"/>
      <c r="C168" s="29"/>
      <c r="D168" s="29"/>
      <c r="E168" s="29"/>
      <c r="F168" s="29"/>
      <c r="G168" s="29"/>
      <c r="H168" s="29"/>
      <c r="I168" s="29"/>
      <c r="J168" s="29"/>
      <c r="K168" s="29"/>
      <c r="L168" s="29"/>
      <c r="M168" s="29"/>
      <c r="N168" s="29"/>
    </row>
    <row r="169" spans="1:14" ht="15.75" customHeight="1">
      <c r="A169" s="29"/>
      <c r="B169" s="29"/>
      <c r="C169" s="29"/>
      <c r="D169" s="29"/>
      <c r="E169" s="29"/>
      <c r="F169" s="29"/>
      <c r="G169" s="29"/>
      <c r="H169" s="29"/>
      <c r="I169" s="29"/>
      <c r="J169" s="29"/>
      <c r="K169" s="29"/>
      <c r="L169" s="29"/>
      <c r="M169" s="29"/>
      <c r="N169" s="29"/>
    </row>
    <row r="170" spans="1:14" ht="15.75" customHeight="1">
      <c r="A170" s="29"/>
      <c r="B170" s="29"/>
    </row>
    <row r="172" spans="1:14" ht="15.75" customHeight="1">
      <c r="A172" s="7"/>
    </row>
    <row r="174" spans="1:14" ht="15.75" customHeight="1">
      <c r="A174" s="29"/>
      <c r="B174" s="29"/>
    </row>
    <row r="175" spans="1:14" ht="15.75" customHeight="1">
      <c r="A175" s="29"/>
      <c r="B175" s="29"/>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5" spans="2:2" ht="15.75" customHeight="1">
      <c r="B195" s="36"/>
    </row>
    <row r="196" spans="2:2" ht="15.75" customHeight="1">
      <c r="B196" s="36"/>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36"/>
    </row>
    <row r="212" spans="2:2" ht="15.75" customHeight="1">
      <c r="B212" s="36"/>
    </row>
    <row r="213" spans="2:2" ht="15.75" customHeight="1">
      <c r="B213" s="10"/>
    </row>
    <row r="214" spans="2:2" ht="15.75" customHeight="1">
      <c r="B214" s="36"/>
    </row>
    <row r="215" spans="2:2" ht="15.75" customHeight="1">
      <c r="B215" s="36"/>
    </row>
    <row r="216" spans="2:2" ht="15.75" customHeight="1">
      <c r="B216" s="10"/>
    </row>
    <row r="217" spans="2:2" ht="15.75" customHeight="1">
      <c r="B217" s="10"/>
    </row>
    <row r="218" spans="2:2" ht="15.75" customHeight="1">
      <c r="B218" s="10"/>
    </row>
    <row r="221" spans="2:2" ht="15.75" customHeight="1">
      <c r="B221" s="10"/>
    </row>
    <row r="222" spans="2:2" ht="15.75" customHeight="1">
      <c r="B222" s="10"/>
    </row>
    <row r="223" spans="2:2" ht="15.75" customHeight="1">
      <c r="B223" s="10"/>
    </row>
    <row r="224" spans="2:2" ht="15.75" customHeight="1">
      <c r="B224" s="10"/>
    </row>
    <row r="225" spans="2:2" ht="15.75" customHeight="1">
      <c r="B225" s="10"/>
    </row>
  </sheetData>
  <sheetProtection password="E0B2" sheet="1" objects="1" scenarios="1" selectLockedCells="1" selectUnlockedCells="1"/>
  <mergeCells count="8">
    <mergeCell ref="A30:B33"/>
    <mergeCell ref="A35:B36"/>
    <mergeCell ref="A1:B1"/>
    <mergeCell ref="A2:B4"/>
    <mergeCell ref="B6:B7"/>
    <mergeCell ref="A12:B15"/>
    <mergeCell ref="A17:B22"/>
    <mergeCell ref="A24:B28"/>
  </mergeCells>
  <printOptions horizontalCentered="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AE132"/>
  <sheetViews>
    <sheetView showGridLines="0" view="pageBreakPreview" zoomScaleNormal="100" zoomScaleSheetLayoutView="100" workbookViewId="0">
      <selection activeCell="AF3" sqref="AF3"/>
    </sheetView>
  </sheetViews>
  <sheetFormatPr defaultRowHeight="15.75" customHeight="1"/>
  <cols>
    <col min="1" max="1" width="7.140625" style="5" customWidth="1"/>
    <col min="2" max="2" width="6.7109375" style="5" customWidth="1"/>
    <col min="3" max="24" width="2.85546875" style="5" customWidth="1"/>
    <col min="25" max="25" width="13.85546875" style="5" customWidth="1"/>
    <col min="26" max="26" width="2.140625" style="5" customWidth="1"/>
    <col min="27" max="27" width="1.42578125" style="5" customWidth="1"/>
    <col min="28" max="28" width="32.140625" style="5" customWidth="1"/>
    <col min="29" max="30" width="10" style="5" customWidth="1"/>
    <col min="31" max="31" width="2.140625" style="5" customWidth="1"/>
    <col min="32" max="16384" width="9.140625" style="5"/>
  </cols>
  <sheetData>
    <row r="1" spans="1:31" ht="15.75" customHeight="1">
      <c r="A1" s="99" t="s">
        <v>21</v>
      </c>
      <c r="B1" s="99"/>
      <c r="C1" s="99"/>
      <c r="D1" s="99"/>
      <c r="E1" s="99"/>
      <c r="F1" s="99"/>
      <c r="G1" s="99"/>
      <c r="H1" s="99"/>
      <c r="I1" s="99"/>
      <c r="J1" s="99"/>
      <c r="K1" s="99"/>
      <c r="L1" s="99"/>
      <c r="M1" s="99"/>
      <c r="N1" s="99"/>
      <c r="O1" s="99"/>
      <c r="P1" s="99"/>
      <c r="Q1" s="99"/>
      <c r="R1" s="99"/>
      <c r="S1" s="99"/>
      <c r="T1" s="99"/>
      <c r="U1" s="99"/>
      <c r="V1" s="99"/>
      <c r="W1" s="99"/>
      <c r="X1" s="99"/>
      <c r="Y1" s="99"/>
      <c r="Z1" s="47"/>
      <c r="AA1" s="13" t="s">
        <v>35</v>
      </c>
      <c r="AB1" s="6"/>
      <c r="AC1" s="6"/>
      <c r="AD1" s="6"/>
      <c r="AE1" s="100"/>
    </row>
    <row r="2" spans="1:31" ht="15.75" customHeight="1">
      <c r="A2" s="99" t="s">
        <v>65</v>
      </c>
      <c r="B2" s="99"/>
      <c r="C2" s="99"/>
      <c r="D2" s="99"/>
      <c r="E2" s="99"/>
      <c r="F2" s="99"/>
      <c r="G2" s="99"/>
      <c r="H2" s="99"/>
      <c r="I2" s="99"/>
      <c r="J2" s="99"/>
      <c r="K2" s="99"/>
      <c r="L2" s="99"/>
      <c r="M2" s="99"/>
      <c r="N2" s="99"/>
      <c r="O2" s="99"/>
      <c r="P2" s="99"/>
      <c r="Q2" s="99"/>
      <c r="R2" s="99"/>
      <c r="S2" s="99"/>
      <c r="T2" s="99"/>
      <c r="U2" s="99"/>
      <c r="V2" s="99"/>
      <c r="W2" s="99"/>
      <c r="X2" s="99"/>
      <c r="Y2" s="99"/>
      <c r="Z2" s="51"/>
      <c r="AB2" s="8" t="s">
        <v>36</v>
      </c>
      <c r="AC2" s="41">
        <v>40466</v>
      </c>
      <c r="AD2" s="42"/>
    </row>
    <row r="3" spans="1:31" ht="15.75" customHeight="1">
      <c r="B3" s="101"/>
      <c r="C3" s="101"/>
      <c r="D3" s="101"/>
      <c r="E3" s="101"/>
      <c r="F3" s="101"/>
      <c r="G3" s="101"/>
      <c r="H3" s="101"/>
      <c r="I3" s="101"/>
      <c r="J3" s="101"/>
      <c r="K3" s="101"/>
      <c r="L3" s="101"/>
      <c r="M3" s="101"/>
      <c r="N3" s="101"/>
      <c r="O3" s="101"/>
      <c r="P3" s="101"/>
      <c r="Q3" s="101"/>
      <c r="R3" s="101"/>
      <c r="S3" s="101"/>
      <c r="T3" s="101"/>
      <c r="U3" s="101"/>
      <c r="V3" s="101"/>
      <c r="W3" s="101"/>
      <c r="X3" s="101"/>
      <c r="Y3" s="101"/>
      <c r="Z3" s="52"/>
      <c r="AB3" s="8" t="s">
        <v>37</v>
      </c>
      <c r="AC3" s="41">
        <v>40483</v>
      </c>
      <c r="AD3" s="42"/>
    </row>
    <row r="4" spans="1:31" ht="15.75" customHeight="1">
      <c r="B4" s="101"/>
      <c r="C4" s="101"/>
      <c r="D4" s="101"/>
      <c r="E4" s="101"/>
      <c r="F4" s="101"/>
      <c r="G4" s="101"/>
      <c r="H4" s="101"/>
      <c r="I4" s="101"/>
      <c r="J4" s="101"/>
      <c r="K4" s="101"/>
      <c r="L4" s="101"/>
      <c r="M4" s="101"/>
      <c r="N4" s="101"/>
      <c r="O4" s="101"/>
      <c r="P4" s="101"/>
      <c r="Q4" s="101"/>
      <c r="R4" s="101"/>
      <c r="S4" s="101"/>
      <c r="T4" s="101"/>
      <c r="U4" s="101"/>
      <c r="V4" s="101"/>
      <c r="W4" s="101"/>
      <c r="X4" s="101"/>
      <c r="Y4" s="101"/>
      <c r="Z4" s="57"/>
    </row>
    <row r="5" spans="1:31" ht="15.75" customHeight="1">
      <c r="A5" s="13" t="s">
        <v>22</v>
      </c>
      <c r="C5" s="101"/>
      <c r="D5" s="101"/>
      <c r="E5" s="101"/>
      <c r="F5" s="101"/>
      <c r="G5" s="101"/>
      <c r="H5" s="101"/>
      <c r="I5" s="101"/>
      <c r="J5" s="101"/>
      <c r="K5" s="101"/>
      <c r="L5" s="101"/>
      <c r="M5" s="101"/>
      <c r="N5" s="101"/>
      <c r="O5" s="101"/>
      <c r="P5" s="101"/>
      <c r="Q5" s="101"/>
      <c r="R5" s="101"/>
      <c r="S5" s="101"/>
      <c r="T5" s="101"/>
      <c r="U5" s="101"/>
      <c r="V5" s="101"/>
      <c r="W5" s="101"/>
      <c r="X5" s="101"/>
      <c r="Y5" s="101"/>
      <c r="Z5" s="51"/>
      <c r="AA5" s="13" t="s">
        <v>3</v>
      </c>
    </row>
    <row r="6" spans="1:31" ht="15.75" customHeight="1">
      <c r="A6" s="13"/>
      <c r="C6" s="101"/>
      <c r="D6" s="101"/>
      <c r="E6" s="101"/>
      <c r="F6" s="101"/>
      <c r="G6" s="101"/>
      <c r="H6" s="101"/>
      <c r="I6" s="101"/>
      <c r="J6" s="101"/>
      <c r="K6" s="101"/>
      <c r="L6" s="101"/>
      <c r="M6" s="101"/>
      <c r="N6" s="101"/>
      <c r="O6" s="101"/>
      <c r="P6" s="101"/>
      <c r="Q6" s="101"/>
      <c r="R6" s="101"/>
      <c r="S6" s="101"/>
      <c r="T6" s="101"/>
      <c r="U6" s="101"/>
      <c r="V6" s="101"/>
      <c r="W6" s="101"/>
      <c r="X6" s="101"/>
      <c r="Y6" s="101"/>
      <c r="Z6" s="52"/>
      <c r="AA6" s="102" t="s">
        <v>6</v>
      </c>
      <c r="AB6" s="15"/>
      <c r="AC6" s="103" t="s">
        <v>33</v>
      </c>
      <c r="AD6" s="103" t="s">
        <v>34</v>
      </c>
    </row>
    <row r="7" spans="1:31" ht="15.75" customHeight="1">
      <c r="A7" s="40" t="str">
        <f>"Install a impulse type micro-hydro by the water storage tank. This will provide an alternative source for "&amp;TEXT(AD7,"##.0%")&amp;" of the facility’s electrical energy consumption and reduce CO2 emissions associated with electrical generation."</f>
        <v>Install a impulse type micro-hydro by the water storage tank. This will provide an alternative source for 44.2% of the facility’s electrical energy consumption and reduce CO2 emissions associated with electrical generation.</v>
      </c>
      <c r="B7" s="40"/>
      <c r="C7" s="40"/>
      <c r="D7" s="40"/>
      <c r="E7" s="40"/>
      <c r="F7" s="40"/>
      <c r="G7" s="40"/>
      <c r="H7" s="40"/>
      <c r="I7" s="40"/>
      <c r="J7" s="40"/>
      <c r="K7" s="40"/>
      <c r="L7" s="40"/>
      <c r="M7" s="40"/>
      <c r="N7" s="40"/>
      <c r="O7" s="40"/>
      <c r="P7" s="40"/>
      <c r="Q7" s="40"/>
      <c r="R7" s="40"/>
      <c r="S7" s="40"/>
      <c r="T7" s="40"/>
      <c r="U7" s="40"/>
      <c r="V7" s="40"/>
      <c r="W7" s="40"/>
      <c r="X7" s="40"/>
      <c r="Y7" s="40"/>
      <c r="Z7" s="51"/>
      <c r="AB7" s="104" t="s">
        <v>38</v>
      </c>
      <c r="AC7" s="105">
        <f>AC10/Calculation!E8</f>
        <v>0.44198181818181831</v>
      </c>
      <c r="AD7" s="4">
        <f>ROUND(AC7,3-(1+INT(LOG10(ABS(AC7)))))</f>
        <v>0.442</v>
      </c>
    </row>
    <row r="8" spans="1:31" ht="15.75" customHeight="1">
      <c r="A8" s="40"/>
      <c r="B8" s="40"/>
      <c r="C8" s="40"/>
      <c r="D8" s="40"/>
      <c r="E8" s="40"/>
      <c r="F8" s="40"/>
      <c r="G8" s="40"/>
      <c r="H8" s="40"/>
      <c r="I8" s="40"/>
      <c r="J8" s="40"/>
      <c r="K8" s="40"/>
      <c r="L8" s="40"/>
      <c r="M8" s="40"/>
      <c r="N8" s="40"/>
      <c r="O8" s="40"/>
      <c r="P8" s="40"/>
      <c r="Q8" s="40"/>
      <c r="R8" s="40"/>
      <c r="S8" s="40"/>
      <c r="T8" s="40"/>
      <c r="U8" s="40"/>
      <c r="V8" s="40"/>
      <c r="W8" s="40"/>
      <c r="X8" s="40"/>
      <c r="Y8" s="40"/>
      <c r="Z8" s="57"/>
      <c r="AB8" s="104" t="s">
        <v>40</v>
      </c>
      <c r="AC8" s="106">
        <f>AC10*3413/1000000</f>
        <v>150.8483945454546</v>
      </c>
      <c r="AD8" s="4">
        <f>ROUND(AC8,3-(1+INT(LOG10(ABS(AC8)))))</f>
        <v>151</v>
      </c>
    </row>
    <row r="9" spans="1:31" ht="15.75" customHeight="1">
      <c r="A9" s="40"/>
      <c r="B9" s="40"/>
      <c r="C9" s="40"/>
      <c r="D9" s="40"/>
      <c r="E9" s="40"/>
      <c r="F9" s="40"/>
      <c r="G9" s="40"/>
      <c r="H9" s="40"/>
      <c r="I9" s="40"/>
      <c r="J9" s="40"/>
      <c r="K9" s="40"/>
      <c r="L9" s="40"/>
      <c r="M9" s="40"/>
      <c r="N9" s="40"/>
      <c r="O9" s="40"/>
      <c r="P9" s="40"/>
      <c r="Q9" s="40"/>
      <c r="R9" s="40"/>
      <c r="S9" s="40"/>
      <c r="T9" s="40"/>
      <c r="U9" s="40"/>
      <c r="V9" s="40"/>
      <c r="W9" s="40"/>
      <c r="X9" s="40"/>
      <c r="Y9" s="40"/>
      <c r="Z9" s="51"/>
      <c r="AB9" s="104" t="s">
        <v>41</v>
      </c>
      <c r="AC9" s="106">
        <f>AC8*10</f>
        <v>1508.4839454545458</v>
      </c>
      <c r="AD9" s="4">
        <f>ROUND(AC9,3-(1+INT(LOG10(ABS(AC9)))))</f>
        <v>1510</v>
      </c>
    </row>
    <row r="10" spans="1:31" ht="15.75" customHeight="1" thickBot="1">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52"/>
      <c r="AB10" s="104" t="s">
        <v>42</v>
      </c>
      <c r="AC10" s="106">
        <f>Calculation!E26</f>
        <v>44198.181818181831</v>
      </c>
      <c r="AD10" s="4">
        <f>ROUND(AC10,3-(1+INT(LOG10(ABS(AC10)))))</f>
        <v>44200</v>
      </c>
    </row>
    <row r="11" spans="1:31" ht="15.75" customHeight="1" thickTop="1">
      <c r="C11" s="108" t="s">
        <v>14</v>
      </c>
      <c r="D11" s="109"/>
      <c r="E11" s="109"/>
      <c r="F11" s="109"/>
      <c r="G11" s="109"/>
      <c r="H11" s="109"/>
      <c r="I11" s="109"/>
      <c r="J11" s="109"/>
      <c r="K11" s="109"/>
      <c r="L11" s="109"/>
      <c r="M11" s="109"/>
      <c r="N11" s="109"/>
      <c r="O11" s="109"/>
      <c r="P11" s="109"/>
      <c r="Q11" s="109"/>
      <c r="R11" s="109"/>
      <c r="S11" s="109"/>
      <c r="T11" s="109"/>
      <c r="U11" s="109"/>
      <c r="V11" s="109"/>
      <c r="W11" s="109"/>
      <c r="X11" s="110"/>
      <c r="Z11" s="51"/>
      <c r="AB11" s="8" t="s">
        <v>43</v>
      </c>
      <c r="AC11" s="106"/>
      <c r="AD11" s="4" t="e">
        <f>ROUND(AC11,3-(1+INT(LOG10(ABS(AC11)))))</f>
        <v>#NUM!</v>
      </c>
    </row>
    <row r="12" spans="1:31" ht="15.75" customHeight="1">
      <c r="C12" s="111" t="s">
        <v>15</v>
      </c>
      <c r="D12" s="112"/>
      <c r="E12" s="112"/>
      <c r="F12" s="112"/>
      <c r="G12" s="112" t="s">
        <v>15</v>
      </c>
      <c r="H12" s="112"/>
      <c r="I12" s="112"/>
      <c r="J12" s="112"/>
      <c r="K12" s="112" t="s">
        <v>16</v>
      </c>
      <c r="L12" s="112"/>
      <c r="M12" s="112"/>
      <c r="N12" s="112"/>
      <c r="O12" s="112" t="s">
        <v>17</v>
      </c>
      <c r="P12" s="112"/>
      <c r="Q12" s="112"/>
      <c r="R12" s="112"/>
      <c r="S12" s="112"/>
      <c r="T12" s="112"/>
      <c r="U12" s="112" t="s">
        <v>5</v>
      </c>
      <c r="V12" s="112"/>
      <c r="W12" s="112"/>
      <c r="X12" s="113"/>
      <c r="Z12" s="6"/>
      <c r="AA12" s="102" t="s">
        <v>44</v>
      </c>
    </row>
    <row r="13" spans="1:31" ht="15.75" customHeight="1">
      <c r="C13" s="114" t="s">
        <v>25</v>
      </c>
      <c r="D13" s="115"/>
      <c r="E13" s="115"/>
      <c r="F13" s="115"/>
      <c r="G13" s="115" t="s">
        <v>26</v>
      </c>
      <c r="H13" s="115"/>
      <c r="I13" s="115"/>
      <c r="J13" s="115"/>
      <c r="K13" s="115" t="s">
        <v>18</v>
      </c>
      <c r="L13" s="115"/>
      <c r="M13" s="115"/>
      <c r="N13" s="115"/>
      <c r="O13" s="115" t="s">
        <v>16</v>
      </c>
      <c r="P13" s="115"/>
      <c r="Q13" s="115"/>
      <c r="R13" s="115"/>
      <c r="S13" s="115"/>
      <c r="T13" s="115"/>
      <c r="U13" s="115" t="s">
        <v>19</v>
      </c>
      <c r="V13" s="115"/>
      <c r="W13" s="115"/>
      <c r="X13" s="116"/>
      <c r="Z13" s="6"/>
      <c r="AB13" s="8" t="s">
        <v>45</v>
      </c>
      <c r="AC13" s="106"/>
      <c r="AD13" s="4" t="e">
        <f>ROUND(AC13,3-(1+INT(LOG10(ABS(AC13)))))</f>
        <v>#NUM!</v>
      </c>
    </row>
    <row r="14" spans="1:31" ht="15.75" customHeight="1" thickBot="1">
      <c r="C14" s="117">
        <f>AD8</f>
        <v>151</v>
      </c>
      <c r="D14" s="118"/>
      <c r="E14" s="118"/>
      <c r="F14" s="118"/>
      <c r="G14" s="119">
        <f>AD10</f>
        <v>44200</v>
      </c>
      <c r="H14" s="119"/>
      <c r="I14" s="119"/>
      <c r="J14" s="119"/>
      <c r="K14" s="120">
        <f>AD16</f>
        <v>3310</v>
      </c>
      <c r="L14" s="120"/>
      <c r="M14" s="120"/>
      <c r="N14" s="120"/>
      <c r="O14" s="120">
        <f>AD17</f>
        <v>7790</v>
      </c>
      <c r="P14" s="120"/>
      <c r="Q14" s="120"/>
      <c r="R14" s="120"/>
      <c r="S14" s="120"/>
      <c r="T14" s="120"/>
      <c r="U14" s="121">
        <f>AD18</f>
        <v>2.35</v>
      </c>
      <c r="V14" s="121"/>
      <c r="W14" s="121"/>
      <c r="X14" s="122"/>
      <c r="Z14" s="6"/>
      <c r="AB14" s="8" t="s">
        <v>46</v>
      </c>
      <c r="AC14" s="106"/>
      <c r="AD14" s="4" t="e">
        <f>ROUND(AC14,3-(1+INT(LOG10(ABS(AC14)))))</f>
        <v>#NUM!</v>
      </c>
    </row>
    <row r="15" spans="1:31" ht="15.75" customHeight="1" thickTop="1">
      <c r="C15" s="123" t="s">
        <v>20</v>
      </c>
      <c r="D15" s="123"/>
      <c r="E15" s="123"/>
      <c r="F15" s="123"/>
      <c r="G15" s="123"/>
      <c r="H15" s="123"/>
      <c r="I15" s="123"/>
      <c r="J15" s="123"/>
      <c r="K15" s="123"/>
      <c r="L15" s="123"/>
      <c r="M15" s="123"/>
      <c r="N15" s="123"/>
      <c r="O15" s="123"/>
      <c r="P15" s="123"/>
      <c r="Q15" s="123"/>
      <c r="R15" s="123"/>
      <c r="S15" s="123"/>
      <c r="T15" s="123"/>
      <c r="U15" s="123"/>
      <c r="V15" s="123"/>
      <c r="W15" s="123"/>
      <c r="X15" s="123"/>
      <c r="Z15" s="6"/>
      <c r="AA15" s="102" t="s">
        <v>0</v>
      </c>
    </row>
    <row r="16" spans="1:31" ht="15.75" customHeight="1">
      <c r="A16" s="124"/>
      <c r="B16" s="124"/>
      <c r="C16" s="125"/>
      <c r="D16" s="125"/>
      <c r="E16" s="125"/>
      <c r="F16" s="125"/>
      <c r="G16" s="126"/>
      <c r="H16" s="126"/>
      <c r="I16" s="126"/>
      <c r="J16" s="125"/>
      <c r="K16" s="127"/>
      <c r="L16" s="127"/>
      <c r="M16" s="127"/>
      <c r="N16" s="125"/>
      <c r="O16" s="127"/>
      <c r="P16" s="127"/>
      <c r="Q16" s="127"/>
      <c r="R16" s="125"/>
      <c r="S16" s="125"/>
      <c r="T16" s="125"/>
      <c r="U16" s="125"/>
      <c r="V16" s="125"/>
      <c r="W16" s="125"/>
      <c r="X16" s="125"/>
      <c r="Y16" s="124"/>
      <c r="Z16" s="6"/>
      <c r="AB16" s="104" t="s">
        <v>4</v>
      </c>
      <c r="AC16" s="106">
        <f>Calculation!E38</f>
        <v>3314.8636363636374</v>
      </c>
      <c r="AD16" s="4">
        <f>ROUND(AC16,3-(1+INT(LOG10(ABS(AC16)))))</f>
        <v>3310</v>
      </c>
    </row>
    <row r="17" spans="1:30" ht="15.75" customHeight="1">
      <c r="A17" s="124"/>
      <c r="B17" s="124"/>
      <c r="C17" s="50"/>
      <c r="D17" s="50"/>
      <c r="E17" s="50"/>
      <c r="F17" s="50"/>
      <c r="G17" s="50"/>
      <c r="H17" s="50"/>
      <c r="I17" s="50"/>
      <c r="J17" s="50"/>
      <c r="K17" s="50"/>
      <c r="L17" s="50"/>
      <c r="M17" s="50"/>
      <c r="N17" s="50"/>
      <c r="O17" s="50"/>
      <c r="P17" s="50"/>
      <c r="Q17" s="50"/>
      <c r="R17" s="50"/>
      <c r="S17" s="50"/>
      <c r="T17" s="50"/>
      <c r="U17" s="50"/>
      <c r="V17" s="50"/>
      <c r="W17" s="50"/>
      <c r="X17" s="50"/>
      <c r="Y17" s="124"/>
      <c r="Z17" s="6"/>
      <c r="AB17" s="104" t="s">
        <v>39</v>
      </c>
      <c r="AC17" s="106">
        <f>Calculation!E39</f>
        <v>7787.7727272727279</v>
      </c>
      <c r="AD17" s="4">
        <f>ROUND(AC17,3-(1+INT(LOG10(ABS(AC17)))))</f>
        <v>7790</v>
      </c>
    </row>
    <row r="18" spans="1:30" ht="15.75" customHeight="1">
      <c r="A18" s="13" t="s">
        <v>23</v>
      </c>
      <c r="Z18" s="6"/>
      <c r="AB18" s="104" t="s">
        <v>5</v>
      </c>
      <c r="AC18" s="106">
        <f>Calculation!E40</f>
        <v>2.3493493493493487</v>
      </c>
      <c r="AD18" s="4">
        <f>ROUND(AC18,3-(1+INT(LOG10(ABS(AC18)))))</f>
        <v>2.35</v>
      </c>
    </row>
    <row r="19" spans="1:30" ht="15.75" customHeight="1">
      <c r="Z19" s="6"/>
      <c r="AA19" s="102" t="s">
        <v>47</v>
      </c>
    </row>
    <row r="20" spans="1:30" ht="15.75" customHeight="1">
      <c r="A20" s="128" t="s">
        <v>66</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6"/>
      <c r="AB20" s="8" t="s">
        <v>48</v>
      </c>
      <c r="AC20" s="106"/>
    </row>
    <row r="21" spans="1:30" ht="15.75" customHeight="1">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6"/>
      <c r="AB21" s="8" t="s">
        <v>49</v>
      </c>
      <c r="AC21" s="106"/>
    </row>
    <row r="22" spans="1:30" ht="15.7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6"/>
      <c r="AB22" s="8" t="s">
        <v>50</v>
      </c>
      <c r="AC22" s="106"/>
    </row>
    <row r="23" spans="1:30" ht="15.75" customHeight="1">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6"/>
      <c r="AB23" s="8" t="s">
        <v>51</v>
      </c>
      <c r="AC23" s="106"/>
    </row>
    <row r="24" spans="1:30" ht="15.75" customHeight="1">
      <c r="A24" s="128"/>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6"/>
      <c r="AB24" s="8" t="s">
        <v>52</v>
      </c>
      <c r="AC24" s="106">
        <f>AD17</f>
        <v>7790</v>
      </c>
    </row>
    <row r="25" spans="1:30" ht="15.75" customHeight="1">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6"/>
      <c r="AB25" s="8" t="s">
        <v>53</v>
      </c>
      <c r="AC25" s="106">
        <f>AD18</f>
        <v>2.35</v>
      </c>
    </row>
    <row r="26" spans="1:30" ht="15.75" customHeight="1">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6"/>
    </row>
    <row r="27" spans="1:30" ht="15.75"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6"/>
      <c r="AA27" s="13" t="s">
        <v>27</v>
      </c>
    </row>
    <row r="28" spans="1:30" ht="15.75" customHeight="1">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6"/>
      <c r="AA28" s="129"/>
      <c r="AB28" s="129"/>
      <c r="AC28" s="129"/>
      <c r="AD28" s="129"/>
    </row>
    <row r="29" spans="1:30" ht="15.75" customHeight="1">
      <c r="A29" s="130" t="s">
        <v>67</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6"/>
      <c r="AA29" s="129"/>
      <c r="AB29" s="129"/>
      <c r="AC29" s="129"/>
      <c r="AD29" s="129"/>
    </row>
    <row r="30" spans="1:30" ht="15.75" customHeight="1">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6"/>
      <c r="AA30" s="129"/>
      <c r="AB30" s="129"/>
      <c r="AC30" s="129"/>
      <c r="AD30" s="129"/>
    </row>
    <row r="31" spans="1:30" ht="15.75"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6"/>
      <c r="AA31" s="129"/>
      <c r="AB31" s="129"/>
      <c r="AC31" s="129"/>
      <c r="AD31" s="129"/>
    </row>
    <row r="32" spans="1:30" ht="15.75" customHeight="1">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6"/>
      <c r="AA32" s="129"/>
      <c r="AB32" s="129"/>
      <c r="AC32" s="129"/>
      <c r="AD32" s="129"/>
    </row>
    <row r="33" spans="1:30" ht="15.75" customHeight="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6"/>
      <c r="AA33" s="129"/>
      <c r="AB33" s="129"/>
      <c r="AC33" s="129"/>
      <c r="AD33" s="129"/>
    </row>
    <row r="34" spans="1:30" ht="15.75" customHeight="1">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AA34" s="129"/>
      <c r="AB34" s="129"/>
      <c r="AC34" s="129"/>
      <c r="AD34" s="129"/>
    </row>
    <row r="35" spans="1:30" ht="15.75" customHeight="1">
      <c r="A35" s="124"/>
      <c r="B35" s="124"/>
      <c r="C35" s="124"/>
      <c r="D35" s="124"/>
      <c r="E35" s="124"/>
      <c r="F35" s="131"/>
      <c r="G35" s="131"/>
      <c r="H35" s="131"/>
      <c r="I35" s="131"/>
      <c r="J35" s="131"/>
      <c r="K35" s="131"/>
      <c r="L35" s="131"/>
      <c r="M35" s="131"/>
      <c r="N35" s="131"/>
      <c r="O35" s="131"/>
      <c r="P35" s="131"/>
      <c r="Q35" s="131"/>
      <c r="R35" s="131"/>
      <c r="S35" s="131"/>
      <c r="T35" s="131"/>
      <c r="U35" s="131"/>
      <c r="V35" s="125"/>
      <c r="W35" s="125"/>
      <c r="X35" s="124"/>
      <c r="Y35" s="124"/>
      <c r="AA35" s="129"/>
      <c r="AB35" s="129"/>
      <c r="AC35" s="129"/>
      <c r="AD35" s="129"/>
    </row>
    <row r="36" spans="1:30" ht="15.75" customHeight="1">
      <c r="A36" s="124"/>
      <c r="B36" s="124"/>
      <c r="C36" s="124"/>
      <c r="D36" s="124"/>
      <c r="E36" s="124"/>
      <c r="F36" s="131"/>
      <c r="G36" s="131"/>
      <c r="H36" s="131"/>
      <c r="I36" s="131"/>
      <c r="J36" s="131"/>
      <c r="K36" s="131"/>
      <c r="L36" s="131"/>
      <c r="M36" s="131"/>
      <c r="N36" s="131"/>
      <c r="O36" s="131"/>
      <c r="P36" s="131"/>
      <c r="Q36" s="131"/>
      <c r="R36" s="131"/>
      <c r="S36" s="131"/>
      <c r="T36" s="131"/>
      <c r="U36" s="131"/>
      <c r="V36" s="125"/>
      <c r="W36" s="125"/>
      <c r="X36" s="124"/>
      <c r="Y36" s="124"/>
      <c r="AA36" s="129"/>
      <c r="AB36" s="129"/>
      <c r="AC36" s="129"/>
      <c r="AD36" s="129"/>
    </row>
    <row r="37" spans="1:30" ht="15.75" customHeight="1">
      <c r="A37" s="124"/>
      <c r="B37" s="124"/>
      <c r="C37" s="124"/>
      <c r="D37" s="124"/>
      <c r="E37" s="124"/>
      <c r="F37" s="49"/>
      <c r="G37" s="49"/>
      <c r="H37" s="49"/>
      <c r="I37" s="125"/>
      <c r="J37" s="125"/>
      <c r="K37" s="125"/>
      <c r="L37" s="125"/>
      <c r="M37" s="125"/>
      <c r="N37" s="125"/>
      <c r="O37" s="125"/>
      <c r="P37" s="125"/>
      <c r="Q37" s="125"/>
      <c r="R37" s="125"/>
      <c r="S37" s="125"/>
      <c r="T37" s="124"/>
      <c r="U37" s="124"/>
      <c r="V37" s="124"/>
      <c r="W37" s="124"/>
      <c r="X37" s="124"/>
      <c r="Y37" s="124"/>
      <c r="AA37" s="129"/>
      <c r="AB37" s="129"/>
      <c r="AC37" s="129"/>
      <c r="AD37" s="129"/>
    </row>
    <row r="38" spans="1:30" ht="15.75" customHeight="1">
      <c r="A38" s="124"/>
      <c r="B38" s="124"/>
      <c r="C38" s="124"/>
      <c r="D38" s="124"/>
      <c r="E38" s="124"/>
      <c r="F38" s="124"/>
      <c r="G38" s="124"/>
      <c r="H38" s="50"/>
      <c r="I38" s="50"/>
      <c r="J38" s="50"/>
      <c r="K38" s="50"/>
      <c r="L38" s="50"/>
      <c r="M38" s="50"/>
      <c r="N38" s="50"/>
      <c r="O38" s="50"/>
      <c r="P38" s="50"/>
      <c r="Q38" s="50"/>
      <c r="R38" s="50"/>
      <c r="S38" s="50"/>
      <c r="T38" s="124"/>
      <c r="U38" s="50"/>
      <c r="V38" s="124"/>
      <c r="W38" s="124"/>
      <c r="X38" s="124"/>
      <c r="Y38" s="124"/>
      <c r="AA38" s="132"/>
      <c r="AB38" s="132"/>
      <c r="AC38" s="132"/>
      <c r="AD38" s="132"/>
    </row>
    <row r="39" spans="1:30" ht="15.75" customHeight="1">
      <c r="A39" s="124"/>
      <c r="B39" s="124"/>
      <c r="C39" s="124"/>
      <c r="D39" s="124"/>
      <c r="E39" s="124"/>
      <c r="F39" s="49"/>
      <c r="G39" s="49"/>
      <c r="H39" s="49"/>
      <c r="I39" s="49"/>
      <c r="J39" s="49"/>
      <c r="K39" s="49"/>
      <c r="L39" s="49"/>
      <c r="M39" s="49"/>
      <c r="N39" s="49"/>
      <c r="O39" s="49"/>
      <c r="P39" s="49"/>
      <c r="Q39" s="49"/>
      <c r="R39" s="49"/>
      <c r="S39" s="49"/>
      <c r="T39" s="124"/>
      <c r="U39" s="124"/>
      <c r="V39" s="124"/>
      <c r="W39" s="124"/>
      <c r="X39" s="124"/>
      <c r="Y39" s="124"/>
      <c r="AD39" s="6"/>
    </row>
    <row r="40" spans="1:30" ht="15.75" customHeight="1">
      <c r="A40" s="124"/>
      <c r="B40" s="124"/>
      <c r="C40" s="124"/>
      <c r="D40" s="124"/>
      <c r="E40" s="124"/>
      <c r="F40" s="124"/>
      <c r="G40" s="124"/>
      <c r="H40" s="49"/>
      <c r="I40" s="49"/>
      <c r="J40" s="49"/>
      <c r="K40" s="49"/>
      <c r="L40" s="49"/>
      <c r="M40" s="49"/>
      <c r="N40" s="49"/>
      <c r="O40" s="49"/>
      <c r="P40" s="49"/>
      <c r="Q40" s="49"/>
      <c r="R40" s="49"/>
      <c r="S40" s="49"/>
      <c r="T40" s="124"/>
      <c r="U40" s="124"/>
      <c r="V40" s="124"/>
      <c r="W40" s="124"/>
      <c r="X40" s="124"/>
      <c r="Y40" s="124"/>
      <c r="AD40" s="6"/>
    </row>
    <row r="41" spans="1:30" ht="15.75" customHeight="1">
      <c r="A41" s="124"/>
      <c r="B41" s="124"/>
      <c r="C41" s="124"/>
      <c r="D41" s="124"/>
      <c r="E41" s="124"/>
      <c r="F41" s="124"/>
      <c r="G41" s="124"/>
      <c r="H41" s="133"/>
      <c r="I41" s="133"/>
      <c r="J41" s="133"/>
      <c r="K41" s="133"/>
      <c r="L41" s="133"/>
      <c r="M41" s="133"/>
      <c r="N41" s="133"/>
      <c r="O41" s="133"/>
      <c r="P41" s="134"/>
      <c r="Q41" s="134"/>
      <c r="R41" s="134"/>
      <c r="S41" s="134"/>
      <c r="T41" s="124"/>
      <c r="U41" s="124"/>
      <c r="V41" s="124"/>
      <c r="W41" s="124"/>
      <c r="X41" s="124"/>
      <c r="Y41" s="124"/>
      <c r="AD41" s="6"/>
    </row>
    <row r="42" spans="1:30" ht="15.75" customHeight="1">
      <c r="A42" s="124"/>
      <c r="B42" s="124"/>
      <c r="C42" s="124"/>
      <c r="D42" s="124"/>
      <c r="E42" s="124"/>
      <c r="F42" s="124"/>
      <c r="G42" s="124"/>
      <c r="H42" s="131"/>
      <c r="I42" s="131"/>
      <c r="J42" s="131"/>
      <c r="K42" s="131"/>
      <c r="L42" s="131"/>
      <c r="M42" s="131"/>
      <c r="N42" s="131"/>
      <c r="O42" s="131"/>
      <c r="P42" s="131"/>
      <c r="Q42" s="131"/>
      <c r="R42" s="131"/>
      <c r="S42" s="131"/>
      <c r="T42" s="124"/>
      <c r="U42" s="124"/>
      <c r="V42" s="124"/>
      <c r="W42" s="124"/>
      <c r="X42" s="124"/>
      <c r="Y42" s="124"/>
      <c r="AD42" s="6"/>
    </row>
    <row r="43" spans="1:30" ht="15.75" customHeigh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AA43" s="6"/>
      <c r="AB43" s="6"/>
      <c r="AC43" s="6"/>
      <c r="AD43" s="6"/>
    </row>
    <row r="44" spans="1:30" ht="15.75" customHeight="1">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AB44" s="18"/>
      <c r="AC44" s="6"/>
      <c r="AD44" s="6"/>
    </row>
    <row r="45" spans="1:30" ht="15.75" customHeight="1">
      <c r="A45" s="135" t="s">
        <v>32</v>
      </c>
      <c r="B45" s="136" t="s">
        <v>68</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AA45" s="6"/>
      <c r="AB45" s="6"/>
      <c r="AC45" s="6"/>
      <c r="AD45" s="6"/>
    </row>
    <row r="46" spans="1:30" ht="15.75" customHeight="1">
      <c r="A46" s="5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AA46" s="6"/>
      <c r="AB46" s="6"/>
      <c r="AC46" s="6"/>
      <c r="AD46" s="6"/>
    </row>
    <row r="47" spans="1:30" ht="15.75" customHeight="1">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AA47" s="6"/>
      <c r="AB47" s="6"/>
      <c r="AC47" s="6"/>
      <c r="AD47" s="6"/>
    </row>
    <row r="48" spans="1:30" ht="15.75" customHeight="1">
      <c r="A48" s="137"/>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AA48" s="6"/>
      <c r="AB48" s="6"/>
      <c r="AC48" s="6"/>
      <c r="AD48" s="6"/>
    </row>
    <row r="49" spans="1:30" ht="15.75" customHeight="1">
      <c r="A49" s="137"/>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AA49" s="6"/>
      <c r="AB49" s="6"/>
      <c r="AC49" s="6"/>
      <c r="AD49" s="6"/>
    </row>
    <row r="50" spans="1:30" ht="15.75" customHeight="1">
      <c r="A50" s="135" t="s">
        <v>32</v>
      </c>
      <c r="B50" s="130" t="s">
        <v>69</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AA50" s="6"/>
      <c r="AB50" s="6"/>
      <c r="AC50" s="6"/>
      <c r="AD50" s="6"/>
    </row>
    <row r="51" spans="1:30" ht="15.75" customHeight="1">
      <c r="A51" s="137"/>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AA51" s="6"/>
      <c r="AB51" s="6"/>
      <c r="AC51" s="6"/>
      <c r="AD51" s="6"/>
    </row>
    <row r="52" spans="1:30" ht="15.75" customHeight="1">
      <c r="A52" s="137"/>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24"/>
      <c r="AA52" s="6"/>
      <c r="AB52" s="6"/>
      <c r="AC52" s="6"/>
      <c r="AD52" s="6"/>
    </row>
    <row r="53" spans="1:30" ht="15.75" customHeight="1">
      <c r="A53" s="124"/>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24"/>
      <c r="AA53" s="77"/>
      <c r="AB53" s="6"/>
      <c r="AC53" s="6"/>
      <c r="AD53" s="6"/>
    </row>
    <row r="54" spans="1:30" ht="15.75" customHeight="1">
      <c r="A54" s="13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24"/>
      <c r="AA54" s="6"/>
      <c r="AB54" s="6"/>
      <c r="AC54" s="6"/>
      <c r="AD54" s="6"/>
    </row>
    <row r="55" spans="1:30" ht="15.75" customHeight="1">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24"/>
      <c r="AA55" s="6"/>
      <c r="AB55" s="6"/>
      <c r="AC55" s="6"/>
      <c r="AD55" s="6"/>
    </row>
    <row r="56" spans="1:30" ht="15.75" customHeight="1">
      <c r="A56" s="5" t="s">
        <v>70</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AA56" s="21"/>
      <c r="AB56" s="6"/>
      <c r="AC56" s="6"/>
      <c r="AD56" s="6"/>
    </row>
    <row r="57" spans="1:30" ht="15.75" customHeight="1">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AA57" s="21"/>
      <c r="AB57" s="6"/>
      <c r="AC57" s="6"/>
      <c r="AD57" s="6"/>
    </row>
    <row r="58" spans="1:30" ht="15.75" customHeight="1">
      <c r="A58" s="135" t="s">
        <v>32</v>
      </c>
      <c r="B58" s="140" t="s">
        <v>71</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row>
    <row r="59" spans="1:30" ht="15.75" customHeight="1">
      <c r="A59" s="124"/>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row>
    <row r="60" spans="1:30" ht="15.75" customHeight="1">
      <c r="A60" s="124"/>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row>
    <row r="61" spans="1:30" ht="15.75" customHeight="1">
      <c r="A61" s="124"/>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row>
    <row r="62" spans="1:30" ht="15.75" customHeight="1">
      <c r="A62" s="135" t="s">
        <v>32</v>
      </c>
      <c r="B62" s="140" t="s">
        <v>72</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row>
    <row r="63" spans="1:30" ht="15.75" customHeight="1">
      <c r="A63" s="124"/>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row>
    <row r="64" spans="1:30" ht="15.75" customHeight="1">
      <c r="A64" s="124"/>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row>
    <row r="65" spans="1:25" ht="15.75" customHeight="1">
      <c r="A65" s="124"/>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row>
    <row r="66" spans="1:25" ht="15.75" customHeight="1">
      <c r="A66" s="124"/>
      <c r="B66" s="124"/>
      <c r="C66" s="125"/>
      <c r="D66" s="125"/>
      <c r="E66" s="125"/>
      <c r="F66" s="125"/>
      <c r="G66" s="126"/>
      <c r="H66" s="126"/>
      <c r="I66" s="126"/>
      <c r="J66" s="125"/>
      <c r="K66" s="127"/>
      <c r="L66" s="127"/>
      <c r="M66" s="127"/>
      <c r="N66" s="125"/>
      <c r="O66" s="127"/>
      <c r="P66" s="127"/>
      <c r="Q66" s="127"/>
      <c r="R66" s="125"/>
      <c r="S66" s="125"/>
      <c r="T66" s="125"/>
      <c r="U66" s="125"/>
      <c r="V66" s="125"/>
      <c r="W66" s="125"/>
      <c r="X66" s="125"/>
      <c r="Y66" s="124"/>
    </row>
    <row r="67" spans="1:25" ht="15.75" customHeight="1">
      <c r="A67" s="124"/>
      <c r="B67" s="124"/>
      <c r="C67" s="50"/>
      <c r="D67" s="50"/>
      <c r="E67" s="50"/>
      <c r="F67" s="50"/>
      <c r="G67" s="50"/>
      <c r="H67" s="50"/>
      <c r="I67" s="50"/>
      <c r="J67" s="50"/>
      <c r="K67" s="50"/>
      <c r="L67" s="50"/>
      <c r="M67" s="50"/>
      <c r="N67" s="50"/>
      <c r="O67" s="50"/>
      <c r="P67" s="50"/>
      <c r="Q67" s="50"/>
      <c r="R67" s="50"/>
      <c r="S67" s="50"/>
      <c r="T67" s="50"/>
      <c r="U67" s="50"/>
      <c r="V67" s="50"/>
      <c r="W67" s="50"/>
      <c r="X67" s="50"/>
      <c r="Y67" s="124"/>
    </row>
    <row r="68" spans="1:25" ht="15.75" customHeigh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row>
    <row r="69" spans="1:25" ht="15.75" customHeight="1">
      <c r="A69" s="124"/>
      <c r="B69" s="124"/>
      <c r="C69" s="50"/>
      <c r="D69" s="50"/>
      <c r="E69" s="50"/>
      <c r="F69" s="50"/>
      <c r="G69" s="50"/>
      <c r="H69" s="50"/>
      <c r="I69" s="50"/>
      <c r="J69" s="50"/>
      <c r="K69" s="50"/>
      <c r="L69" s="50"/>
      <c r="M69" s="50"/>
      <c r="N69" s="50"/>
      <c r="O69" s="50"/>
      <c r="P69" s="50"/>
      <c r="Q69" s="50"/>
      <c r="R69" s="50"/>
      <c r="S69" s="50"/>
      <c r="T69" s="50"/>
      <c r="U69" s="50"/>
      <c r="V69" s="50"/>
      <c r="W69" s="50"/>
      <c r="X69" s="50"/>
      <c r="Y69" s="124"/>
    </row>
    <row r="70" spans="1:25" ht="15.75" customHeight="1">
      <c r="A70" s="124"/>
      <c r="B70" s="124"/>
      <c r="C70" s="49"/>
      <c r="D70" s="49"/>
      <c r="E70" s="49"/>
      <c r="F70" s="49"/>
      <c r="G70" s="49"/>
      <c r="H70" s="49"/>
      <c r="I70" s="49"/>
      <c r="J70" s="49"/>
      <c r="K70" s="49"/>
      <c r="L70" s="49"/>
      <c r="M70" s="49"/>
      <c r="N70" s="49"/>
      <c r="O70" s="49"/>
      <c r="P70" s="49"/>
      <c r="Q70" s="49"/>
      <c r="R70" s="49"/>
      <c r="S70" s="49"/>
      <c r="T70" s="49"/>
      <c r="U70" s="49"/>
      <c r="V70" s="49"/>
      <c r="W70" s="49"/>
      <c r="X70" s="49"/>
      <c r="Y70" s="124"/>
    </row>
    <row r="71" spans="1:25" ht="15.75" customHeight="1">
      <c r="A71" s="124"/>
      <c r="B71" s="124"/>
      <c r="C71" s="49"/>
      <c r="D71" s="49"/>
      <c r="E71" s="49"/>
      <c r="F71" s="49"/>
      <c r="G71" s="49"/>
      <c r="H71" s="49"/>
      <c r="I71" s="49"/>
      <c r="J71" s="49"/>
      <c r="K71" s="49"/>
      <c r="L71" s="49"/>
      <c r="M71" s="49"/>
      <c r="N71" s="49"/>
      <c r="O71" s="49"/>
      <c r="P71" s="49"/>
      <c r="Q71" s="49"/>
      <c r="R71" s="49"/>
      <c r="S71" s="49"/>
      <c r="T71" s="49"/>
      <c r="U71" s="49"/>
      <c r="V71" s="49"/>
      <c r="W71" s="49"/>
      <c r="X71" s="49"/>
      <c r="Y71" s="124"/>
    </row>
    <row r="72" spans="1:25" ht="15.75" customHeight="1">
      <c r="A72" s="124"/>
      <c r="B72" s="124"/>
      <c r="C72" s="49"/>
      <c r="D72" s="49"/>
      <c r="E72" s="49"/>
      <c r="F72" s="49"/>
      <c r="G72" s="142"/>
      <c r="H72" s="142"/>
      <c r="I72" s="142"/>
      <c r="J72" s="142"/>
      <c r="K72" s="143"/>
      <c r="L72" s="143"/>
      <c r="M72" s="143"/>
      <c r="N72" s="143"/>
      <c r="O72" s="143"/>
      <c r="P72" s="143"/>
      <c r="Q72" s="143"/>
      <c r="R72" s="143"/>
      <c r="S72" s="143"/>
      <c r="T72" s="143"/>
      <c r="U72" s="49"/>
      <c r="V72" s="49"/>
      <c r="W72" s="49"/>
      <c r="X72" s="49"/>
      <c r="Y72" s="124"/>
    </row>
    <row r="73" spans="1:25" ht="15.75" customHeight="1">
      <c r="A73" s="124"/>
      <c r="B73" s="124"/>
      <c r="C73" s="131"/>
      <c r="D73" s="131"/>
      <c r="E73" s="131"/>
      <c r="F73" s="131"/>
      <c r="G73" s="131"/>
      <c r="H73" s="131"/>
      <c r="I73" s="131"/>
      <c r="J73" s="131"/>
      <c r="K73" s="131"/>
      <c r="L73" s="131"/>
      <c r="M73" s="131"/>
      <c r="N73" s="131"/>
      <c r="O73" s="131"/>
      <c r="P73" s="131"/>
      <c r="Q73" s="131"/>
      <c r="R73" s="131"/>
      <c r="S73" s="131"/>
      <c r="T73" s="131"/>
      <c r="U73" s="131"/>
      <c r="V73" s="131"/>
      <c r="W73" s="131"/>
      <c r="X73" s="131"/>
      <c r="Y73" s="124"/>
    </row>
    <row r="74" spans="1:25" ht="15.75" customHeight="1">
      <c r="A74" s="124"/>
      <c r="B74" s="124"/>
      <c r="C74" s="125"/>
      <c r="D74" s="125"/>
      <c r="E74" s="125"/>
      <c r="F74" s="125"/>
      <c r="G74" s="126"/>
      <c r="H74" s="126"/>
      <c r="I74" s="126"/>
      <c r="J74" s="125"/>
      <c r="K74" s="127"/>
      <c r="L74" s="127"/>
      <c r="M74" s="127"/>
      <c r="N74" s="125"/>
      <c r="O74" s="127"/>
      <c r="P74" s="127"/>
      <c r="Q74" s="127"/>
      <c r="R74" s="125"/>
      <c r="S74" s="125"/>
      <c r="T74" s="125"/>
      <c r="U74" s="125"/>
      <c r="V74" s="125"/>
      <c r="W74" s="125"/>
      <c r="X74" s="125"/>
      <c r="Y74" s="124"/>
    </row>
    <row r="75" spans="1:25" ht="15.75" customHeight="1">
      <c r="A75" s="124"/>
      <c r="B75" s="124"/>
      <c r="C75" s="50"/>
      <c r="D75" s="50"/>
      <c r="E75" s="50"/>
      <c r="F75" s="50"/>
      <c r="G75" s="50"/>
      <c r="H75" s="50"/>
      <c r="I75" s="50"/>
      <c r="J75" s="50"/>
      <c r="K75" s="50"/>
      <c r="L75" s="50"/>
      <c r="M75" s="50"/>
      <c r="N75" s="50"/>
      <c r="O75" s="50"/>
      <c r="P75" s="50"/>
      <c r="Q75" s="50"/>
      <c r="R75" s="50"/>
      <c r="S75" s="50"/>
      <c r="T75" s="50"/>
      <c r="U75" s="50"/>
      <c r="V75" s="50"/>
      <c r="W75" s="50"/>
      <c r="X75" s="50"/>
      <c r="Y75" s="124"/>
    </row>
    <row r="76" spans="1:25" ht="15.75" customHeight="1">
      <c r="A76" s="124"/>
      <c r="B76" s="124"/>
      <c r="C76" s="49"/>
      <c r="D76" s="49"/>
      <c r="E76" s="49"/>
      <c r="F76" s="49"/>
      <c r="G76" s="49"/>
      <c r="H76" s="49"/>
      <c r="I76" s="49"/>
      <c r="J76" s="49"/>
      <c r="K76" s="49"/>
      <c r="L76" s="49"/>
      <c r="M76" s="49"/>
      <c r="N76" s="49"/>
      <c r="O76" s="49"/>
      <c r="P76" s="49"/>
      <c r="Q76" s="49"/>
      <c r="R76" s="49"/>
      <c r="S76" s="49"/>
      <c r="T76" s="49"/>
      <c r="U76" s="49"/>
      <c r="V76" s="49"/>
      <c r="W76" s="49"/>
      <c r="X76" s="49"/>
      <c r="Y76" s="124"/>
    </row>
    <row r="77" spans="1:25" ht="15.75" customHeight="1">
      <c r="A77" s="124"/>
      <c r="B77" s="124"/>
      <c r="C77" s="49"/>
      <c r="D77" s="49"/>
      <c r="E77" s="49"/>
      <c r="F77" s="49"/>
      <c r="G77" s="49"/>
      <c r="H77" s="49"/>
      <c r="I77" s="49"/>
      <c r="J77" s="49"/>
      <c r="K77" s="49"/>
      <c r="L77" s="49"/>
      <c r="M77" s="49"/>
      <c r="N77" s="49"/>
      <c r="O77" s="49"/>
      <c r="P77" s="49"/>
      <c r="Q77" s="49"/>
      <c r="R77" s="49"/>
      <c r="S77" s="49"/>
      <c r="T77" s="49"/>
      <c r="U77" s="49"/>
      <c r="V77" s="49"/>
      <c r="W77" s="49"/>
      <c r="X77" s="49"/>
      <c r="Y77" s="124"/>
    </row>
    <row r="78" spans="1:25" ht="15.75" customHeight="1">
      <c r="A78" s="124"/>
      <c r="B78" s="124"/>
      <c r="C78" s="49"/>
      <c r="D78" s="49"/>
      <c r="E78" s="49"/>
      <c r="F78" s="49"/>
      <c r="G78" s="142"/>
      <c r="H78" s="142"/>
      <c r="I78" s="142"/>
      <c r="J78" s="142"/>
      <c r="K78" s="143"/>
      <c r="L78" s="143"/>
      <c r="M78" s="143"/>
      <c r="N78" s="143"/>
      <c r="O78" s="143"/>
      <c r="P78" s="143"/>
      <c r="Q78" s="143"/>
      <c r="R78" s="143"/>
      <c r="S78" s="143"/>
      <c r="T78" s="143"/>
      <c r="U78" s="49"/>
      <c r="V78" s="49"/>
      <c r="W78" s="49"/>
      <c r="X78" s="49"/>
      <c r="Y78" s="124"/>
    </row>
    <row r="79" spans="1:25" ht="15.75" customHeight="1">
      <c r="A79" s="124"/>
      <c r="B79" s="124"/>
      <c r="C79" s="131"/>
      <c r="D79" s="131"/>
      <c r="E79" s="131"/>
      <c r="F79" s="131"/>
      <c r="G79" s="131"/>
      <c r="H79" s="131"/>
      <c r="I79" s="131"/>
      <c r="J79" s="131"/>
      <c r="K79" s="131"/>
      <c r="L79" s="131"/>
      <c r="M79" s="131"/>
      <c r="N79" s="131"/>
      <c r="O79" s="131"/>
      <c r="P79" s="131"/>
      <c r="Q79" s="131"/>
      <c r="R79" s="131"/>
      <c r="S79" s="131"/>
      <c r="T79" s="131"/>
      <c r="U79" s="131"/>
      <c r="V79" s="131"/>
      <c r="W79" s="131"/>
      <c r="X79" s="131"/>
      <c r="Y79" s="124"/>
    </row>
    <row r="80" spans="1:25" ht="15.75" customHeight="1">
      <c r="A80" s="124"/>
      <c r="B80" s="124"/>
      <c r="C80" s="124"/>
      <c r="D80" s="124"/>
      <c r="E80" s="124"/>
      <c r="F80" s="131"/>
      <c r="G80" s="131"/>
      <c r="H80" s="131"/>
      <c r="I80" s="131"/>
      <c r="J80" s="131"/>
      <c r="K80" s="131"/>
      <c r="L80" s="131"/>
      <c r="M80" s="131"/>
      <c r="N80" s="131"/>
      <c r="O80" s="131"/>
      <c r="P80" s="131"/>
      <c r="Q80" s="131"/>
      <c r="R80" s="131"/>
      <c r="S80" s="131"/>
      <c r="T80" s="131"/>
      <c r="U80" s="131"/>
      <c r="V80" s="131"/>
      <c r="W80" s="131"/>
      <c r="X80" s="131"/>
      <c r="Y80" s="124"/>
    </row>
    <row r="81" spans="1:25" ht="15.75" customHeight="1">
      <c r="A81" s="124"/>
      <c r="B81" s="124"/>
      <c r="C81" s="124"/>
      <c r="D81" s="124"/>
      <c r="E81" s="124"/>
      <c r="F81" s="50"/>
      <c r="G81" s="50"/>
      <c r="H81" s="50"/>
      <c r="I81" s="50"/>
      <c r="J81" s="50"/>
      <c r="K81" s="50"/>
      <c r="L81" s="50"/>
      <c r="M81" s="50"/>
      <c r="N81" s="50"/>
      <c r="O81" s="50"/>
      <c r="P81" s="50"/>
      <c r="Q81" s="50"/>
      <c r="R81" s="50"/>
      <c r="S81" s="50"/>
      <c r="T81" s="50"/>
      <c r="U81" s="50"/>
      <c r="V81" s="144"/>
      <c r="W81" s="144"/>
      <c r="X81" s="124"/>
      <c r="Y81" s="124"/>
    </row>
    <row r="82" spans="1:25" ht="15.75" customHeight="1">
      <c r="C82" s="145" t="s">
        <v>73</v>
      </c>
      <c r="D82" s="145"/>
      <c r="E82" s="145"/>
      <c r="F82" s="145"/>
      <c r="G82" s="145"/>
      <c r="H82" s="145"/>
      <c r="I82" s="145"/>
      <c r="J82" s="145"/>
      <c r="K82" s="145"/>
      <c r="L82" s="145"/>
      <c r="M82" s="145"/>
      <c r="N82" s="145"/>
      <c r="O82" s="145"/>
      <c r="P82" s="145"/>
      <c r="Q82" s="145"/>
      <c r="R82" s="145"/>
      <c r="S82" s="145"/>
      <c r="T82" s="145"/>
      <c r="U82" s="145"/>
      <c r="V82" s="145"/>
      <c r="W82" s="145"/>
      <c r="X82" s="145"/>
    </row>
    <row r="83" spans="1:25" ht="15.75" customHeight="1">
      <c r="A83" s="124"/>
      <c r="B83" s="124"/>
      <c r="C83" s="124"/>
      <c r="D83" s="124"/>
      <c r="E83" s="124"/>
      <c r="F83" s="49"/>
      <c r="G83" s="49"/>
      <c r="H83" s="49"/>
      <c r="I83" s="49"/>
      <c r="J83" s="49"/>
      <c r="K83" s="49"/>
      <c r="L83" s="49"/>
      <c r="M83" s="49"/>
      <c r="N83" s="49"/>
      <c r="O83" s="49"/>
      <c r="P83" s="49"/>
      <c r="Q83" s="49"/>
      <c r="R83" s="49"/>
      <c r="S83" s="49"/>
      <c r="T83" s="49"/>
      <c r="U83" s="49"/>
      <c r="V83" s="125"/>
      <c r="W83" s="125"/>
      <c r="X83" s="124"/>
      <c r="Y83" s="124"/>
    </row>
    <row r="84" spans="1:25" ht="15.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row>
    <row r="85" spans="1:25" ht="15.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row>
    <row r="87" spans="1:25" ht="15.7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row>
    <row r="88" spans="1:25" ht="15.75" customHeight="1">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row>
    <row r="89" spans="1:25" ht="15.75" customHeight="1">
      <c r="A89" s="13" t="s">
        <v>24</v>
      </c>
      <c r="B89" s="50"/>
      <c r="C89" s="50"/>
      <c r="D89" s="50"/>
      <c r="E89" s="50"/>
      <c r="F89" s="50"/>
      <c r="G89" s="50"/>
      <c r="H89" s="50"/>
      <c r="I89" s="50"/>
      <c r="J89" s="50"/>
      <c r="K89" s="50"/>
      <c r="L89" s="50"/>
      <c r="M89" s="50"/>
      <c r="N89" s="50"/>
      <c r="O89" s="50"/>
      <c r="P89" s="50"/>
      <c r="Q89" s="50"/>
      <c r="R89" s="50"/>
      <c r="S89" s="50"/>
      <c r="T89" s="50"/>
      <c r="U89" s="50"/>
      <c r="V89" s="50"/>
      <c r="W89" s="50"/>
      <c r="X89" s="50"/>
      <c r="Y89" s="50"/>
    </row>
    <row r="90" spans="1:25"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row>
    <row r="91" spans="1:25" ht="15.75" customHeight="1">
      <c r="A91" s="130" t="str">
        <f>"We recommend installing 1,000 feet of 4 inch PVC pipe upstream of your water tank and using the provided flow to power an impulse type micro-hydro generator. "&amp;"Hydropower will reduce electricity costs and carbon emissions from electrical generation. This recommendation will save "&amp;TEXT(AD10,"###,###,###")&amp;" kWh annually and result in an annual cost savings of "&amp;TEXT(AD16,"$###,###,###")&amp;". Take advantage of the included incentive programs for a net payback of "&amp;TEXT(AC25,"#0.0")&amp;" years after an implementation cost of "&amp;TEXT(AC24,"$###,###,###")&amp;"."</f>
        <v>We recommend installing 1,000 feet of 4 inch PVC pipe upstream of your water tank and using the provided flow to power an impulse type micro-hydro generator. Hydropower will reduce electricity costs and carbon emissions from electrical generation. This recommendation will save 44,200 kWh annually and result in an annual cost savings of $3,310. Take advantage of the included incentive programs for a net payback of 2.4 years after an implementation cost of $7,790.</v>
      </c>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row>
    <row r="92" spans="1:25" ht="15.75" customHeight="1">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row>
    <row r="93" spans="1:25" ht="15.75" customHeight="1">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row>
    <row r="94" spans="1:25" ht="15.75" customHeight="1">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row>
    <row r="95" spans="1:25" ht="15.75" customHeight="1">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row>
    <row r="96" spans="1:25" ht="15.75" customHeight="1">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row>
    <row r="97" spans="1:25" ht="15.75" customHeight="1">
      <c r="A97" s="149"/>
      <c r="B97" s="124"/>
      <c r="C97" s="144"/>
      <c r="D97" s="144"/>
      <c r="E97" s="144"/>
      <c r="F97" s="144"/>
      <c r="G97" s="144"/>
      <c r="H97" s="144"/>
      <c r="I97" s="144"/>
      <c r="J97" s="144"/>
      <c r="K97" s="144"/>
      <c r="L97" s="144"/>
      <c r="M97" s="144"/>
      <c r="N97" s="144"/>
      <c r="O97" s="144"/>
      <c r="P97" s="144"/>
      <c r="Q97" s="144"/>
      <c r="R97" s="144"/>
      <c r="S97" s="144"/>
      <c r="T97" s="144"/>
      <c r="U97" s="144"/>
      <c r="V97" s="144"/>
      <c r="W97" s="144"/>
      <c r="X97" s="144"/>
      <c r="Y97" s="144"/>
    </row>
    <row r="98" spans="1:25" ht="15.75" customHeight="1">
      <c r="A98" s="149" t="s">
        <v>11</v>
      </c>
      <c r="B98" s="124"/>
      <c r="C98" s="124"/>
      <c r="D98" s="124"/>
      <c r="E98" s="124"/>
      <c r="F98" s="49"/>
      <c r="G98" s="49"/>
      <c r="H98" s="49"/>
      <c r="I98" s="49"/>
      <c r="J98" s="49"/>
      <c r="K98" s="49"/>
      <c r="L98" s="49"/>
      <c r="M98" s="49"/>
      <c r="N98" s="49"/>
      <c r="O98" s="49"/>
      <c r="P98" s="49"/>
      <c r="Q98" s="49"/>
      <c r="R98" s="49"/>
      <c r="S98" s="49"/>
      <c r="T98" s="49"/>
      <c r="U98" s="49"/>
      <c r="V98" s="125"/>
      <c r="W98" s="125"/>
      <c r="X98" s="124"/>
      <c r="Y98" s="124"/>
    </row>
    <row r="99" spans="1:25" ht="15.75" customHeight="1">
      <c r="A99" s="124"/>
      <c r="B99" s="124"/>
      <c r="C99" s="124"/>
      <c r="D99" s="124"/>
      <c r="E99" s="124"/>
      <c r="F99" s="49"/>
      <c r="G99" s="49"/>
      <c r="H99" s="49"/>
      <c r="I99" s="49"/>
      <c r="J99" s="49"/>
      <c r="K99" s="49"/>
      <c r="L99" s="49"/>
      <c r="M99" s="49"/>
      <c r="N99" s="49"/>
      <c r="O99" s="49"/>
      <c r="P99" s="49"/>
      <c r="Q99" s="49"/>
      <c r="R99" s="49"/>
      <c r="S99" s="49"/>
      <c r="T99" s="49"/>
      <c r="U99" s="49"/>
      <c r="V99" s="125"/>
      <c r="W99" s="125"/>
      <c r="X99" s="124"/>
      <c r="Y99" s="124"/>
    </row>
    <row r="100" spans="1:25" ht="15.75" customHeight="1">
      <c r="A100" s="140" t="s">
        <v>74</v>
      </c>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row>
    <row r="101" spans="1:25" ht="15.75" customHeight="1">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row>
    <row r="103" spans="1:25" ht="15.75" customHeight="1">
      <c r="A103" s="40" t="s">
        <v>75</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row>
    <row r="104" spans="1:25"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row>
    <row r="105" spans="1:25"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row>
    <row r="107" spans="1:25" ht="15.75" customHeight="1">
      <c r="A107" s="150" t="s">
        <v>76</v>
      </c>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row>
    <row r="108" spans="1:25" ht="15.7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row>
    <row r="115" spans="1:25" ht="15.75" customHeight="1">
      <c r="A115" s="124"/>
      <c r="B115" s="124"/>
      <c r="C115" s="124"/>
      <c r="D115" s="124"/>
      <c r="E115" s="124"/>
      <c r="F115" s="131"/>
      <c r="G115" s="131"/>
      <c r="H115" s="131"/>
      <c r="I115" s="131"/>
      <c r="J115" s="131"/>
      <c r="K115" s="131"/>
      <c r="L115" s="131"/>
      <c r="M115" s="131"/>
      <c r="N115" s="131"/>
      <c r="O115" s="131"/>
      <c r="P115" s="131"/>
      <c r="Q115" s="131"/>
      <c r="R115" s="131"/>
      <c r="S115" s="131"/>
      <c r="T115" s="131"/>
      <c r="U115" s="131"/>
      <c r="V115" s="125"/>
      <c r="W115" s="125"/>
      <c r="X115" s="124"/>
      <c r="Y115" s="124"/>
    </row>
    <row r="123" spans="1:25" ht="15.75" customHeight="1">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row>
    <row r="129" spans="1:25" ht="15.75" customHeight="1">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5.7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row>
    <row r="131" spans="1:25" ht="15.75" customHeight="1">
      <c r="A131" s="151" t="s">
        <v>31</v>
      </c>
      <c r="B131" s="151"/>
      <c r="C131" s="151"/>
      <c r="D131" s="151"/>
      <c r="E131" s="151"/>
      <c r="F131" s="151" t="s">
        <v>28</v>
      </c>
      <c r="G131" s="151"/>
      <c r="H131" s="151"/>
      <c r="I131" s="151"/>
      <c r="J131" s="151"/>
      <c r="K131" s="151"/>
      <c r="L131" s="151"/>
      <c r="M131" s="151"/>
      <c r="N131" s="151" t="s">
        <v>29</v>
      </c>
      <c r="O131" s="151"/>
      <c r="P131" s="151"/>
      <c r="Q131" s="151"/>
      <c r="R131" s="151"/>
      <c r="S131" s="151"/>
      <c r="T131" s="151"/>
      <c r="U131" s="151"/>
      <c r="V131" s="151" t="s">
        <v>30</v>
      </c>
      <c r="W131" s="151"/>
      <c r="X131" s="151"/>
      <c r="Y131" s="151"/>
    </row>
    <row r="132" spans="1:25" ht="15.75" customHeight="1">
      <c r="A132" s="152" t="s">
        <v>77</v>
      </c>
      <c r="B132" s="152"/>
      <c r="C132" s="152"/>
      <c r="D132" s="152"/>
      <c r="E132" s="152"/>
      <c r="F132" s="152" t="s">
        <v>78</v>
      </c>
      <c r="G132" s="152"/>
      <c r="H132" s="152"/>
      <c r="I132" s="152"/>
      <c r="J132" s="152"/>
      <c r="K132" s="152"/>
      <c r="L132" s="152"/>
      <c r="M132" s="152"/>
      <c r="N132" s="152" t="s">
        <v>78</v>
      </c>
      <c r="O132" s="152"/>
      <c r="P132" s="152"/>
      <c r="Q132" s="152"/>
      <c r="R132" s="152"/>
      <c r="S132" s="152"/>
      <c r="T132" s="152"/>
      <c r="U132" s="152"/>
      <c r="V132" s="152" t="s">
        <v>78</v>
      </c>
      <c r="W132" s="152"/>
      <c r="X132" s="152"/>
      <c r="Y132" s="152"/>
    </row>
  </sheetData>
  <sheetProtection password="E0B2" sheet="1" objects="1" scenarios="1" selectLockedCells="1"/>
  <mergeCells count="54">
    <mergeCell ref="A130:E130"/>
    <mergeCell ref="F130:M130"/>
    <mergeCell ref="N130:U130"/>
    <mergeCell ref="V130:Y130"/>
    <mergeCell ref="A131:E131"/>
    <mergeCell ref="F131:M131"/>
    <mergeCell ref="N131:U131"/>
    <mergeCell ref="V131:Y131"/>
    <mergeCell ref="A132:E132"/>
    <mergeCell ref="F132:M132"/>
    <mergeCell ref="N132:U132"/>
    <mergeCell ref="V132:Y132"/>
    <mergeCell ref="B45:Y48"/>
    <mergeCell ref="B50:Y54"/>
    <mergeCell ref="B58:Y60"/>
    <mergeCell ref="B62:Y65"/>
    <mergeCell ref="C82:X82"/>
    <mergeCell ref="A91:Y95"/>
    <mergeCell ref="A100:Y101"/>
    <mergeCell ref="A103:Y105"/>
    <mergeCell ref="A107:Y108"/>
    <mergeCell ref="A87:E87"/>
    <mergeCell ref="F87:M87"/>
    <mergeCell ref="N87:U87"/>
    <mergeCell ref="V87:Y87"/>
    <mergeCell ref="A88:E88"/>
    <mergeCell ref="F88:M88"/>
    <mergeCell ref="N88:U88"/>
    <mergeCell ref="V88:Y88"/>
    <mergeCell ref="U13:X13"/>
    <mergeCell ref="C15:X15"/>
    <mergeCell ref="C13:F13"/>
    <mergeCell ref="G13:J13"/>
    <mergeCell ref="K13:N13"/>
    <mergeCell ref="A20:Y27"/>
    <mergeCell ref="A29:Y34"/>
    <mergeCell ref="G14:J14"/>
    <mergeCell ref="K14:N14"/>
    <mergeCell ref="O14:T14"/>
    <mergeCell ref="U14:X14"/>
    <mergeCell ref="A1:Y1"/>
    <mergeCell ref="A2:Y2"/>
    <mergeCell ref="A7:Y9"/>
    <mergeCell ref="C11:X11"/>
    <mergeCell ref="C12:F12"/>
    <mergeCell ref="G12:J12"/>
    <mergeCell ref="K12:N12"/>
    <mergeCell ref="O12:T12"/>
    <mergeCell ref="U12:X12"/>
    <mergeCell ref="O13:T13"/>
    <mergeCell ref="AA28:AD37"/>
    <mergeCell ref="AC2:AD2"/>
    <mergeCell ref="AC3:AD3"/>
    <mergeCell ref="C14:F14"/>
  </mergeCells>
  <dataValidations count="11">
    <dataValidation allowBlank="1" showInputMessage="1" showErrorMessage="1" promptTitle="Do Not Modify" prompt="This is the template version date used to create this recommendation.  If a newer version of the template is available, rewrite recommendation using newer template." sqref="AC2:AD2"/>
    <dataValidation allowBlank="1" showInputMessage="1" showErrorMessage="1" promptTitle="Input Cell" prompt="Only modify this if changes to the recommendation core are made, such as non site specific wording, formatting, or equation changes.  Do Not Change if the recommendation core is left the same but input cells or site specific wording are changed." sqref="AC3:AD3"/>
    <dataValidation allowBlank="1" showInputMessage="1" showErrorMessage="1" promptTitle="Output Cell" prompt="Use this value through out the Narrative and Incentive sheets." sqref="AD7:AD11 AD13:AD14 AD16:AD18"/>
    <dataValidation allowBlank="1" showInputMessage="1" showErrorMessage="1" promptTitle="Input Cell" prompt="Link this cell to the corresponding value in the Calculation sheet or calculate from the values inputed below." sqref="AC7"/>
    <dataValidation allowBlank="1" showInputMessage="1" showErrorMessage="1" promptTitle="Input Cell" prompt="Link this cell to the corresponding value in the Calculation sheet or calculate using the above/below values and a conversion factor." sqref="AC8:AC11 AC13:AC14 AC16:AC18 AC20:AC25"/>
    <dataValidation allowBlank="1" showInputMessage="1" showErrorMessage="1" promptTitle="Input Cell" prompt="Use this space to describe recommendation specific instructions on how to use this template." sqref="AA28:AD37"/>
    <dataValidation allowBlank="1" showInputMessage="1" showErrorMessage="1" promptTitle="Input Cell" prompt="Input the recommendation authors name here for future reference." sqref="A88:E88"/>
    <dataValidation allowBlank="1" showInputMessage="1" showErrorMessage="1" promptTitle="Input Cell" prompt="Once recommendation has been reviewed and approved for readability, input the reviewers name here for future reference." sqref="F88:M88"/>
    <dataValidation allowBlank="1" showInputMessage="1" showErrorMessage="1" promptTitle="Input Cell" prompt="Once recommendation has been reviewed and approved for engineering, input the reviewers name here for future reference." sqref="N88:U88"/>
    <dataValidation allowBlank="1" showInputMessage="1" showErrorMessage="1" promptTitle="Input Cell" prompt="Once recommendation has been reviewed and approved for math, input the reviewers name here for future reference." sqref="V88:Y88"/>
    <dataValidation allowBlank="1" showInputMessage="1" showErrorMessage="1" promptTitle="Input Cell" prompt="Input the recommendation title here, the Calulcation sheet titles link to this cell so only update this cell.  Use clear/concise wordage to describe the recommendation Without the use of verbs, ie. install, replace, fix...." sqref="A2:Y2"/>
  </dataValidations>
  <printOptions horizontalCentered="1"/>
  <pageMargins left="0" right="0"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J85"/>
  <sheetViews>
    <sheetView showGridLines="0" view="pageBreakPreview" zoomScaleNormal="100" zoomScaleSheetLayoutView="100" workbookViewId="0">
      <selection activeCell="E5" sqref="E5"/>
    </sheetView>
  </sheetViews>
  <sheetFormatPr defaultRowHeight="15" customHeight="1"/>
  <cols>
    <col min="1" max="2" width="1.42578125" style="6" customWidth="1"/>
    <col min="3" max="3" width="32.140625" style="6" customWidth="1"/>
    <col min="4" max="4" width="5" style="6" customWidth="1"/>
    <col min="5" max="5" width="10" style="6" customWidth="1"/>
    <col min="6" max="7" width="7.140625" style="6" customWidth="1"/>
    <col min="8" max="8" width="2.140625" style="6" customWidth="1"/>
    <col min="9" max="9" width="32.140625" style="6" customWidth="1"/>
    <col min="10" max="10" width="1.42578125" style="6" customWidth="1"/>
    <col min="11" max="16384" width="9.140625" style="6"/>
  </cols>
  <sheetData>
    <row r="1" spans="1:10" ht="30" customHeight="1">
      <c r="A1" s="1"/>
      <c r="B1" s="2"/>
      <c r="C1" s="2" t="str">
        <f>Narrative!$A$2</f>
        <v>Micro Hydro</v>
      </c>
      <c r="D1" s="2"/>
      <c r="E1" s="2"/>
      <c r="F1" s="2"/>
      <c r="G1" s="2"/>
      <c r="H1" s="2"/>
      <c r="I1" s="2"/>
      <c r="J1" s="3"/>
    </row>
    <row r="2" spans="1:10" ht="15" customHeight="1">
      <c r="A2" s="47"/>
      <c r="B2" s="47"/>
      <c r="C2" s="47"/>
      <c r="D2" s="47"/>
      <c r="E2" s="47"/>
      <c r="F2" s="47"/>
      <c r="G2" s="47"/>
      <c r="H2" s="47"/>
      <c r="I2" s="48"/>
      <c r="J2" s="47"/>
    </row>
    <row r="3" spans="1:10" ht="15" customHeight="1">
      <c r="A3" s="49"/>
      <c r="B3" s="50" t="s">
        <v>79</v>
      </c>
      <c r="E3" s="49"/>
      <c r="F3" s="49"/>
      <c r="G3" s="25"/>
      <c r="H3" s="25"/>
      <c r="I3" s="50" t="s">
        <v>80</v>
      </c>
      <c r="J3" s="51"/>
    </row>
    <row r="4" spans="1:10" ht="15" customHeight="1">
      <c r="A4" s="49"/>
      <c r="B4" s="15" t="s">
        <v>81</v>
      </c>
      <c r="H4" s="25"/>
      <c r="I4" s="16" t="s">
        <v>82</v>
      </c>
      <c r="J4" s="52"/>
    </row>
    <row r="5" spans="1:10" ht="15" customHeight="1">
      <c r="A5" s="49"/>
      <c r="C5" s="25" t="s">
        <v>83</v>
      </c>
      <c r="D5" s="53" t="s">
        <v>84</v>
      </c>
      <c r="E5" s="43">
        <v>150</v>
      </c>
      <c r="F5" s="54" t="s">
        <v>85</v>
      </c>
      <c r="G5" s="55" t="s">
        <v>86</v>
      </c>
      <c r="I5" s="56"/>
      <c r="J5" s="57"/>
    </row>
    <row r="6" spans="1:10" ht="15" customHeight="1">
      <c r="A6" s="49"/>
      <c r="C6" s="25" t="s">
        <v>87</v>
      </c>
      <c r="D6" s="53" t="s">
        <v>88</v>
      </c>
      <c r="E6" s="43">
        <v>200</v>
      </c>
      <c r="F6" s="54" t="s">
        <v>89</v>
      </c>
      <c r="G6" s="55" t="s">
        <v>86</v>
      </c>
      <c r="H6" s="25"/>
      <c r="I6" s="58"/>
      <c r="J6" s="51"/>
    </row>
    <row r="7" spans="1:10" ht="15" customHeight="1">
      <c r="A7" s="49"/>
      <c r="B7" s="15" t="s">
        <v>90</v>
      </c>
      <c r="D7" s="59"/>
      <c r="H7" s="25"/>
      <c r="J7" s="52"/>
    </row>
    <row r="8" spans="1:10" ht="15" customHeight="1">
      <c r="A8" s="49"/>
      <c r="C8" s="6" t="s">
        <v>91</v>
      </c>
      <c r="D8" s="59" t="s">
        <v>92</v>
      </c>
      <c r="E8" s="44">
        <v>100000</v>
      </c>
      <c r="F8" s="60" t="s">
        <v>93</v>
      </c>
      <c r="G8" s="55" t="s">
        <v>94</v>
      </c>
      <c r="H8" s="61"/>
      <c r="I8" s="16" t="s">
        <v>95</v>
      </c>
      <c r="J8" s="51"/>
    </row>
    <row r="9" spans="1:10" ht="15" customHeight="1">
      <c r="A9" s="49"/>
      <c r="B9" s="15" t="s">
        <v>1</v>
      </c>
      <c r="D9" s="59"/>
      <c r="H9" s="49"/>
      <c r="I9" s="56"/>
      <c r="J9" s="57"/>
    </row>
    <row r="10" spans="1:10" ht="15" customHeight="1">
      <c r="A10" s="49"/>
      <c r="C10" s="25" t="s">
        <v>96</v>
      </c>
      <c r="D10" s="53" t="s">
        <v>97</v>
      </c>
      <c r="E10" s="45">
        <v>7.4999999999999997E-2</v>
      </c>
      <c r="F10" s="54" t="s">
        <v>98</v>
      </c>
      <c r="G10" s="55" t="s">
        <v>94</v>
      </c>
      <c r="H10" s="49"/>
      <c r="J10" s="51"/>
    </row>
    <row r="11" spans="1:10" ht="15" customHeight="1">
      <c r="A11" s="49"/>
      <c r="D11" s="59"/>
      <c r="H11" s="49"/>
      <c r="I11" s="16" t="s">
        <v>99</v>
      </c>
      <c r="J11" s="52"/>
    </row>
    <row r="12" spans="1:10" ht="15" customHeight="1">
      <c r="A12" s="49"/>
      <c r="B12" s="50" t="s">
        <v>100</v>
      </c>
      <c r="D12" s="59"/>
      <c r="E12" s="62"/>
      <c r="F12" s="54"/>
      <c r="G12" s="49"/>
      <c r="H12" s="49"/>
      <c r="J12" s="51"/>
    </row>
    <row r="13" spans="1:10" ht="15" customHeight="1">
      <c r="A13" s="49"/>
      <c r="B13" s="63" t="s">
        <v>10</v>
      </c>
      <c r="D13" s="59"/>
      <c r="H13" s="49"/>
      <c r="I13" s="56"/>
      <c r="J13" s="64"/>
    </row>
    <row r="14" spans="1:10" ht="15" customHeight="1">
      <c r="A14" s="49"/>
      <c r="B14" s="49"/>
      <c r="C14" s="22" t="s">
        <v>101</v>
      </c>
      <c r="D14" s="65" t="s">
        <v>102</v>
      </c>
      <c r="E14" s="46">
        <v>0.8</v>
      </c>
      <c r="F14" s="54"/>
      <c r="G14" s="55" t="s">
        <v>103</v>
      </c>
      <c r="H14" s="49"/>
      <c r="I14" s="16" t="s">
        <v>104</v>
      </c>
      <c r="J14" s="51"/>
    </row>
    <row r="15" spans="1:10" ht="15" customHeight="1">
      <c r="A15" s="49"/>
      <c r="B15" s="63"/>
      <c r="C15" s="22" t="s">
        <v>105</v>
      </c>
      <c r="D15" s="65" t="s">
        <v>106</v>
      </c>
      <c r="E15" s="46">
        <v>0.92500000000000004</v>
      </c>
      <c r="F15" s="54"/>
      <c r="G15" s="55" t="s">
        <v>107</v>
      </c>
      <c r="H15" s="49"/>
      <c r="I15" s="66"/>
      <c r="J15" s="52"/>
    </row>
    <row r="16" spans="1:10" ht="15" customHeight="1">
      <c r="A16" s="49"/>
      <c r="C16" s="6" t="s">
        <v>108</v>
      </c>
      <c r="D16" s="65" t="s">
        <v>109</v>
      </c>
      <c r="E16" s="46">
        <v>0.9</v>
      </c>
      <c r="F16" s="54"/>
      <c r="G16" s="55" t="s">
        <v>110</v>
      </c>
      <c r="H16" s="49"/>
      <c r="J16" s="51"/>
    </row>
    <row r="17" spans="1:10" ht="15" customHeight="1">
      <c r="A17" s="49"/>
      <c r="B17" s="63" t="s">
        <v>9</v>
      </c>
      <c r="C17" s="22"/>
      <c r="D17" s="65"/>
      <c r="F17" s="60"/>
      <c r="G17" s="67"/>
      <c r="H17" s="49"/>
      <c r="I17" s="16" t="s">
        <v>111</v>
      </c>
      <c r="J17" s="64"/>
    </row>
    <row r="18" spans="1:10" ht="15" customHeight="1">
      <c r="A18" s="49"/>
      <c r="C18" s="6" t="s">
        <v>13</v>
      </c>
      <c r="D18" s="59" t="s">
        <v>112</v>
      </c>
      <c r="E18" s="68">
        <v>8760</v>
      </c>
      <c r="F18" s="18" t="s">
        <v>113</v>
      </c>
      <c r="H18" s="51"/>
      <c r="I18" s="69"/>
      <c r="J18" s="52"/>
    </row>
    <row r="19" spans="1:10" ht="15" customHeight="1">
      <c r="A19" s="49"/>
      <c r="G19" s="67"/>
      <c r="H19" s="49"/>
      <c r="I19" s="70"/>
      <c r="J19" s="51"/>
    </row>
    <row r="20" spans="1:10" ht="15" customHeight="1">
      <c r="A20" s="49"/>
      <c r="B20" s="50" t="s">
        <v>114</v>
      </c>
      <c r="D20" s="59"/>
      <c r="G20" s="18"/>
      <c r="H20" s="71"/>
      <c r="I20" s="16" t="s">
        <v>115</v>
      </c>
      <c r="J20" s="51"/>
    </row>
    <row r="21" spans="1:10" ht="15" customHeight="1">
      <c r="A21" s="49"/>
      <c r="B21" s="49"/>
      <c r="C21" s="6" t="s">
        <v>116</v>
      </c>
      <c r="D21" s="53" t="s">
        <v>117</v>
      </c>
      <c r="E21" s="72">
        <f>(E5*E6)/3960</f>
        <v>7.5757575757575761</v>
      </c>
      <c r="F21" s="18" t="s">
        <v>118</v>
      </c>
      <c r="G21" s="67" t="s">
        <v>119</v>
      </c>
      <c r="H21" s="71"/>
      <c r="J21" s="64"/>
    </row>
    <row r="22" spans="1:10" ht="15" customHeight="1">
      <c r="B22" s="49"/>
      <c r="C22" s="6" t="s">
        <v>120</v>
      </c>
      <c r="D22" s="65" t="s">
        <v>121</v>
      </c>
      <c r="E22" s="73">
        <f>E14*E15*E16</f>
        <v>0.66600000000000015</v>
      </c>
      <c r="F22" s="18"/>
      <c r="G22" s="67" t="s">
        <v>122</v>
      </c>
      <c r="H22" s="71"/>
      <c r="J22" s="64"/>
    </row>
    <row r="23" spans="1:10" ht="15" customHeight="1">
      <c r="C23" s="6" t="s">
        <v>123</v>
      </c>
      <c r="D23" s="74" t="s">
        <v>124</v>
      </c>
      <c r="E23" s="75">
        <f>E21*E22</f>
        <v>5.0454545454545467</v>
      </c>
      <c r="F23" s="18" t="s">
        <v>118</v>
      </c>
      <c r="G23" s="67" t="s">
        <v>125</v>
      </c>
      <c r="H23" s="71"/>
      <c r="J23" s="76"/>
    </row>
    <row r="24" spans="1:10" ht="15" customHeight="1">
      <c r="H24" s="71"/>
      <c r="I24" s="77" t="s">
        <v>11</v>
      </c>
      <c r="J24" s="51"/>
    </row>
    <row r="25" spans="1:10" ht="15" customHeight="1">
      <c r="B25" s="50" t="s">
        <v>2</v>
      </c>
      <c r="D25" s="59"/>
      <c r="E25" s="78"/>
      <c r="F25" s="54"/>
      <c r="G25" s="79"/>
      <c r="I25" s="80" t="s">
        <v>126</v>
      </c>
      <c r="J25" s="76"/>
    </row>
    <row r="26" spans="1:10" ht="15" customHeight="1">
      <c r="C26" s="81" t="s">
        <v>6</v>
      </c>
      <c r="D26" s="65" t="s">
        <v>127</v>
      </c>
      <c r="E26" s="82">
        <f>E23*E18</f>
        <v>44198.181818181831</v>
      </c>
      <c r="F26" s="83" t="s">
        <v>93</v>
      </c>
      <c r="G26" s="67" t="s">
        <v>128</v>
      </c>
      <c r="I26" s="80"/>
      <c r="J26" s="51"/>
    </row>
    <row r="27" spans="1:10" ht="15" customHeight="1">
      <c r="A27" s="28"/>
      <c r="I27" s="80" t="s">
        <v>129</v>
      </c>
      <c r="J27" s="64"/>
    </row>
    <row r="28" spans="1:10" ht="15" customHeight="1">
      <c r="A28" s="28"/>
      <c r="B28" s="50" t="s">
        <v>130</v>
      </c>
      <c r="D28" s="59"/>
      <c r="E28" s="84"/>
      <c r="F28" s="85"/>
      <c r="G28" s="86"/>
      <c r="I28" s="87"/>
      <c r="J28" s="76"/>
    </row>
    <row r="29" spans="1:10" ht="15" customHeight="1">
      <c r="A29" s="28"/>
      <c r="B29" s="15" t="s">
        <v>7</v>
      </c>
      <c r="D29" s="16"/>
      <c r="I29" s="87" t="s">
        <v>131</v>
      </c>
      <c r="J29" s="51"/>
    </row>
    <row r="30" spans="1:10" ht="15" customHeight="1">
      <c r="A30" s="28"/>
      <c r="C30" s="6" t="s">
        <v>132</v>
      </c>
      <c r="D30" s="65" t="s">
        <v>133</v>
      </c>
      <c r="E30" s="88">
        <v>1000</v>
      </c>
      <c r="F30" s="54" t="s">
        <v>134</v>
      </c>
      <c r="G30" s="55" t="s">
        <v>86</v>
      </c>
      <c r="I30" s="87"/>
      <c r="J30" s="57"/>
    </row>
    <row r="31" spans="1:10" ht="15" customHeight="1">
      <c r="A31" s="28"/>
      <c r="C31" s="22" t="s">
        <v>135</v>
      </c>
      <c r="D31" s="65" t="s">
        <v>136</v>
      </c>
      <c r="E31" s="89">
        <v>1.65</v>
      </c>
      <c r="F31" s="54" t="s">
        <v>137</v>
      </c>
      <c r="G31" s="67" t="s">
        <v>138</v>
      </c>
      <c r="I31" s="87"/>
      <c r="J31" s="76"/>
    </row>
    <row r="32" spans="1:10" ht="15" customHeight="1">
      <c r="A32" s="28"/>
      <c r="C32" s="21" t="s">
        <v>139</v>
      </c>
      <c r="D32" s="65" t="s">
        <v>140</v>
      </c>
      <c r="E32" s="90">
        <v>1500</v>
      </c>
      <c r="F32" s="54"/>
      <c r="G32" s="67" t="s">
        <v>141</v>
      </c>
      <c r="I32" s="91" t="s">
        <v>142</v>
      </c>
      <c r="J32" s="51"/>
    </row>
    <row r="33" spans="1:10" ht="15" customHeight="1">
      <c r="A33" s="47"/>
      <c r="C33" s="6" t="s">
        <v>143</v>
      </c>
      <c r="D33" s="65" t="s">
        <v>144</v>
      </c>
      <c r="E33" s="92">
        <v>721</v>
      </c>
      <c r="F33" s="18" t="s">
        <v>145</v>
      </c>
      <c r="G33" s="67" t="s">
        <v>146</v>
      </c>
      <c r="I33" s="91"/>
      <c r="J33" s="51"/>
    </row>
    <row r="34" spans="1:10" ht="15" customHeight="1">
      <c r="A34" s="47"/>
      <c r="B34" s="15" t="s">
        <v>8</v>
      </c>
      <c r="C34" s="22"/>
      <c r="D34" s="65"/>
      <c r="E34" s="93"/>
      <c r="F34" s="54"/>
      <c r="G34" s="67"/>
      <c r="I34" s="91"/>
      <c r="J34" s="51"/>
    </row>
    <row r="35" spans="1:10" ht="15" customHeight="1">
      <c r="A35" s="47"/>
      <c r="C35" s="21" t="s">
        <v>8</v>
      </c>
      <c r="D35" s="65" t="s">
        <v>147</v>
      </c>
      <c r="E35" s="90">
        <v>1000</v>
      </c>
      <c r="F35" s="85"/>
      <c r="G35" s="55" t="s">
        <v>148</v>
      </c>
      <c r="I35" s="87" t="s">
        <v>149</v>
      </c>
    </row>
    <row r="36" spans="1:10" ht="15" customHeight="1">
      <c r="C36" s="51"/>
      <c r="D36" s="53"/>
      <c r="E36" s="84"/>
      <c r="F36" s="85"/>
      <c r="G36" s="86"/>
      <c r="I36" s="87"/>
      <c r="J36" s="28"/>
    </row>
    <row r="37" spans="1:10" ht="15" customHeight="1">
      <c r="B37" s="50" t="s">
        <v>0</v>
      </c>
      <c r="D37" s="59"/>
      <c r="E37" s="78"/>
      <c r="F37" s="54"/>
      <c r="G37" s="79"/>
      <c r="I37" s="87"/>
      <c r="J37" s="28"/>
    </row>
    <row r="38" spans="1:10" ht="15" customHeight="1">
      <c r="C38" s="25" t="s">
        <v>4</v>
      </c>
      <c r="D38" s="53" t="s">
        <v>150</v>
      </c>
      <c r="E38" s="92">
        <f>E26*E10</f>
        <v>3314.8636363636374</v>
      </c>
      <c r="F38" s="54" t="s">
        <v>151</v>
      </c>
      <c r="G38" s="67" t="s">
        <v>152</v>
      </c>
      <c r="I38" s="80" t="s">
        <v>153</v>
      </c>
      <c r="J38" s="28"/>
    </row>
    <row r="39" spans="1:10" ht="15" customHeight="1">
      <c r="C39" s="25" t="s">
        <v>12</v>
      </c>
      <c r="D39" s="53" t="s">
        <v>154</v>
      </c>
      <c r="E39" s="92">
        <f>E30*E31+E32+E33*E23+E35</f>
        <v>7787.7727272727279</v>
      </c>
      <c r="F39" s="54"/>
      <c r="G39" s="67" t="s">
        <v>155</v>
      </c>
      <c r="I39" s="87"/>
      <c r="J39" s="28"/>
    </row>
    <row r="40" spans="1:10" ht="15" customHeight="1">
      <c r="C40" s="25" t="s">
        <v>5</v>
      </c>
      <c r="D40" s="53" t="s">
        <v>156</v>
      </c>
      <c r="E40" s="94">
        <f>E39/E38</f>
        <v>2.3493493493493487</v>
      </c>
      <c r="F40" s="54" t="s">
        <v>157</v>
      </c>
      <c r="G40" s="71"/>
      <c r="J40" s="28"/>
    </row>
    <row r="41" spans="1:10" ht="15" customHeight="1">
      <c r="A41" s="49"/>
      <c r="J41" s="47"/>
    </row>
    <row r="42" spans="1:10" ht="15" customHeight="1">
      <c r="A42" s="49"/>
      <c r="B42" s="95" t="s">
        <v>158</v>
      </c>
      <c r="C42" s="22"/>
      <c r="D42" s="65"/>
      <c r="E42" s="21"/>
      <c r="F42" s="83"/>
      <c r="G42" s="96"/>
      <c r="J42" s="47"/>
    </row>
    <row r="43" spans="1:10" ht="15" customHeight="1">
      <c r="A43" s="49"/>
      <c r="B43" s="97" t="s">
        <v>159</v>
      </c>
      <c r="C43" s="97"/>
      <c r="D43" s="97"/>
      <c r="E43" s="97"/>
      <c r="F43" s="97"/>
      <c r="G43" s="97"/>
      <c r="J43" s="47"/>
    </row>
    <row r="44" spans="1:10" ht="15" customHeight="1">
      <c r="A44" s="49"/>
      <c r="B44" s="97" t="s">
        <v>160</v>
      </c>
      <c r="C44" s="97"/>
      <c r="D44" s="97"/>
      <c r="E44" s="97"/>
      <c r="F44" s="97"/>
      <c r="G44" s="97"/>
      <c r="H44" s="98"/>
    </row>
    <row r="45" spans="1:10" ht="15" customHeight="1">
      <c r="A45" s="49"/>
      <c r="B45" s="97" t="s">
        <v>161</v>
      </c>
      <c r="C45" s="97"/>
      <c r="D45" s="97"/>
      <c r="E45" s="97"/>
      <c r="F45" s="97"/>
      <c r="G45" s="97"/>
      <c r="H45" s="71"/>
    </row>
    <row r="46" spans="1:10" ht="15" customHeight="1">
      <c r="A46" s="49"/>
      <c r="H46" s="71"/>
    </row>
    <row r="54" spans="4:4" ht="15" customHeight="1">
      <c r="D54" s="11"/>
    </row>
    <row r="55" spans="4:4" ht="15" customHeight="1">
      <c r="D55" s="11"/>
    </row>
    <row r="70" spans="2:2" ht="15" customHeight="1">
      <c r="B70" s="49"/>
    </row>
    <row r="71" spans="2:2" ht="15" customHeight="1">
      <c r="B71" s="49"/>
    </row>
    <row r="72" spans="2:2" ht="15" customHeight="1">
      <c r="B72" s="49"/>
    </row>
    <row r="73" spans="2:2" ht="15" customHeight="1">
      <c r="B73" s="25"/>
    </row>
    <row r="74" spans="2:2" ht="15" customHeight="1">
      <c r="B74" s="25"/>
    </row>
    <row r="75" spans="2:2" ht="15" customHeight="1">
      <c r="B75" s="25"/>
    </row>
    <row r="76" spans="2:2" ht="15" customHeight="1">
      <c r="B76" s="25"/>
    </row>
    <row r="77" spans="2:2" ht="15" customHeight="1">
      <c r="B77" s="28"/>
    </row>
    <row r="78" spans="2:2" ht="15" customHeight="1">
      <c r="B78" s="28"/>
    </row>
    <row r="79" spans="2:2" ht="15" customHeight="1">
      <c r="B79" s="28"/>
    </row>
    <row r="80" spans="2:2" ht="15" customHeight="1">
      <c r="B80" s="28"/>
    </row>
    <row r="81" spans="2:2" ht="15" customHeight="1">
      <c r="B81" s="28"/>
    </row>
    <row r="82" spans="2:2" ht="15" customHeight="1">
      <c r="B82" s="28"/>
    </row>
    <row r="83" spans="2:2" ht="15" customHeight="1">
      <c r="B83" s="47"/>
    </row>
    <row r="84" spans="2:2" ht="15" customHeight="1">
      <c r="B84" s="47"/>
    </row>
    <row r="85" spans="2:2" ht="15" customHeight="1">
      <c r="B85" s="47"/>
    </row>
  </sheetData>
  <sheetProtection password="E0B2" sheet="1" objects="1" scenarios="1" selectLockedCells="1"/>
  <mergeCells count="9">
    <mergeCell ref="B43:G43"/>
    <mergeCell ref="B44:G44"/>
    <mergeCell ref="B45:G45"/>
    <mergeCell ref="I27:I28"/>
    <mergeCell ref="I29:I31"/>
    <mergeCell ref="I32:I34"/>
    <mergeCell ref="I35:I37"/>
    <mergeCell ref="I38:I39"/>
    <mergeCell ref="I25:I26"/>
  </mergeCells>
  <printOptions horizontalCentered="1"/>
  <pageMargins left="0.25" right="0.25" top="0.75" bottom="0.75" header="0.3" footer="0.25"/>
  <pageSetup firstPageNumber="0" fitToWidth="0" fitToHeight="0" orientation="portrait" r:id="rId1"/>
  <drawing r:id="rId2"/>
  <legacyDrawing r:id="rId3"/>
  <oleObjects>
    <oleObject progId="Equation.3" shapeId="2411" r:id="rId4"/>
    <oleObject progId="Equation.3" shapeId="2412" r:id="rId5"/>
    <oleObject progId="Equation.3" shapeId="2413" r:id="rId6"/>
    <oleObject progId="Equation.3" shapeId="2414" r:id="rId7"/>
    <oleObject progId="Equation.3" shapeId="2415" r:id="rId8"/>
    <oleObject progId="Equation.3" shapeId="2416" r:id="rId9"/>
  </oleObjec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Narrative</vt:lpstr>
      <vt:lpstr>Calculation</vt:lpstr>
      <vt:lpstr>Calculation!Print_Area</vt:lpstr>
      <vt:lpstr>Disclaimer!Print_Area</vt:lpstr>
      <vt:lpstr>Narrative!Print_Area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Mikhail</dc:creator>
  <cp:lastModifiedBy>Windows User</cp:lastModifiedBy>
  <cp:lastPrinted>2010-09-03T23:57:47Z</cp:lastPrinted>
  <dcterms:created xsi:type="dcterms:W3CDTF">2009-11-10T21:29:30Z</dcterms:created>
  <dcterms:modified xsi:type="dcterms:W3CDTF">2010-11-05T04:08:26Z</dcterms:modified>
</cp:coreProperties>
</file>