
<file path=[Content_Types].xml><?xml version="1.0" encoding="utf-8"?>
<Types xmlns="http://schemas.openxmlformats.org/package/2006/content-types">
  <Default Extension="bin" ContentType="application/vnd.openxmlformats-officedocument.spreadsheetml.printerSettings"/>
  <Default Extension="png" ContentType="image/png"/>
  <Override PartName="/xl/embeddings/oleObject7.bin" ContentType="application/vnd.openxmlformats-officedocument.oleObject"/>
  <Override PartName="/xl/embeddings/oleObject8.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Default Extension="jpeg" ContentType="image/jpeg"/>
  <Override PartName="/xl/embeddings/oleObject3.bin" ContentType="application/vnd.openxmlformats-officedocument.oleObject"/>
  <Override PartName="/xl/embeddings/oleObject4.bin" ContentType="application/vnd.openxmlformats-officedocument.oleObject"/>
  <Default Extension="emf" ContentType="image/x-emf"/>
  <Override PartName="/xl/embeddings/oleObject10.bin" ContentType="application/vnd.openxmlformats-officedocument.oleObject"/>
  <Override PartName="/xl/embeddings/oleObject11.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45" windowWidth="19020" windowHeight="9855"/>
  </bookViews>
  <sheets>
    <sheet name="Narrative" sheetId="16" r:id="rId1"/>
    <sheet name="Calculation1" sheetId="2" r:id="rId2"/>
    <sheet name="Calculation2" sheetId="12" r:id="rId3"/>
  </sheets>
  <definedNames>
    <definedName name="_xlnm.Print_Area" localSheetId="1">Calculation1!$A$1:$J$42</definedName>
    <definedName name="_xlnm.Print_Area" localSheetId="2">Calculation2!$A$1:$J$42</definedName>
    <definedName name="_xlnm.Print_Area" localSheetId="0">Narrative!$A$1:$X$43</definedName>
  </definedNames>
  <calcPr calcId="125725"/>
</workbook>
</file>

<file path=xl/calcChain.xml><?xml version="1.0" encoding="utf-8"?>
<calcChain xmlns="http://schemas.openxmlformats.org/spreadsheetml/2006/main">
  <c r="E32" i="2"/>
  <c r="E37"/>
  <c r="E33"/>
  <c r="E36"/>
  <c r="E38"/>
  <c r="E21" i="12"/>
  <c r="E31" i="2"/>
  <c r="E6" i="12"/>
  <c r="E5"/>
  <c r="E4"/>
  <c r="E7"/>
  <c r="E11"/>
  <c r="E17"/>
  <c r="E10"/>
  <c r="M4"/>
  <c r="E12"/>
  <c r="M5"/>
  <c r="A7" i="16" s="1"/>
  <c r="E24" i="12"/>
  <c r="M6"/>
  <c r="B13" i="16"/>
  <c r="M7" i="12"/>
  <c r="F13" i="16"/>
  <c r="M8" i="12"/>
  <c r="E25"/>
  <c r="M9"/>
  <c r="A32" i="16" s="1"/>
  <c r="N13"/>
  <c r="E26" i="12"/>
  <c r="M10"/>
  <c r="T13" i="16"/>
  <c r="J13"/>
</calcChain>
</file>

<file path=xl/sharedStrings.xml><?xml version="1.0" encoding="utf-8"?>
<sst xmlns="http://schemas.openxmlformats.org/spreadsheetml/2006/main" count="208" uniqueCount="185">
  <si>
    <t>Assumptions</t>
  </si>
  <si>
    <t>Economic Results</t>
  </si>
  <si>
    <t>Data Collected</t>
  </si>
  <si>
    <t>Incremental Energy Data</t>
  </si>
  <si>
    <t>yrs</t>
  </si>
  <si>
    <t>(Eq. 1)</t>
  </si>
  <si>
    <t>(Eq. 2)</t>
  </si>
  <si>
    <t>(Eq. 3)</t>
  </si>
  <si>
    <t>(Eq. 4)</t>
  </si>
  <si>
    <t>(Eq. 5)</t>
  </si>
  <si>
    <t>(Eq. 6)</t>
  </si>
  <si>
    <t>Energy Savings Summary</t>
  </si>
  <si>
    <t>Information For Narrative</t>
  </si>
  <si>
    <t>Energy (MMBtu)</t>
  </si>
  <si>
    <t>Cost Savings</t>
  </si>
  <si>
    <t>Implementation Cost</t>
  </si>
  <si>
    <t>Payback</t>
  </si>
  <si>
    <t>Implementation Costs Summary</t>
  </si>
  <si>
    <t xml:space="preserve"> Equations</t>
  </si>
  <si>
    <t>MMBtu</t>
  </si>
  <si>
    <t>(Rf. 1)</t>
  </si>
  <si>
    <t>(Rf. 2)</t>
  </si>
  <si>
    <t>(Rf. 3)</t>
  </si>
  <si>
    <t>Energy (therms)</t>
  </si>
  <si>
    <t xml:space="preserve"> References</t>
  </si>
  <si>
    <t>%</t>
  </si>
  <si>
    <t>°F-dys/yr</t>
  </si>
  <si>
    <t>/hr</t>
  </si>
  <si>
    <t>/MMBtu</t>
  </si>
  <si>
    <t>/yr</t>
  </si>
  <si>
    <t>Percent Energy Use Reduction</t>
  </si>
  <si>
    <t>Percent Heat Loss Reduction</t>
  </si>
  <si>
    <r>
      <t>/ft</t>
    </r>
    <r>
      <rPr>
        <vertAlign val="superscript"/>
        <sz val="9"/>
        <color indexed="8"/>
        <rFont val="Times New Roman"/>
        <family val="1"/>
      </rPr>
      <t>2</t>
    </r>
  </si>
  <si>
    <r>
      <t>hr/ft</t>
    </r>
    <r>
      <rPr>
        <vertAlign val="superscript"/>
        <sz val="9"/>
        <color indexed="8"/>
        <rFont val="Times New Roman"/>
        <family val="1"/>
      </rPr>
      <t>2</t>
    </r>
  </si>
  <si>
    <r>
      <rPr>
        <b/>
        <sz val="10"/>
        <color indexed="8"/>
        <rFont val="Times New Roman"/>
        <family val="1"/>
      </rPr>
      <t>Rf. 1)</t>
    </r>
    <r>
      <rPr>
        <sz val="10"/>
        <color indexed="8"/>
        <rFont val="Times New Roman"/>
        <family val="1"/>
      </rPr>
      <t xml:space="preserve"> This is the boiler efficiency that we collected during our visit. However, we recommended that you have your boiler tuned, which would increase the efficiency. If this action is taken, it will result in a slightly lower cost savings for this recommendation.</t>
    </r>
  </si>
  <si>
    <r>
      <t xml:space="preserve">Rf. 3)  </t>
    </r>
    <r>
      <rPr>
        <sz val="10"/>
        <color indexed="8"/>
        <rFont val="Times New Roman"/>
        <family val="1"/>
      </rPr>
      <t>http://attra.ncat.org</t>
    </r>
  </si>
  <si>
    <t>R-Value Development</t>
  </si>
  <si>
    <t>Internal Film Resistance R-Value</t>
  </si>
  <si>
    <t>External Film Resistance R-Value</t>
  </si>
  <si>
    <t>Dimensional Data</t>
  </si>
  <si>
    <t>Energy Consumption Data</t>
  </si>
  <si>
    <t>Annual Boiler Energy Consumption</t>
  </si>
  <si>
    <t>Material Properties</t>
  </si>
  <si>
    <t>Boiler Efficiency</t>
  </si>
  <si>
    <t>Heating Degree Days</t>
  </si>
  <si>
    <t>Proposed Heat Loss</t>
  </si>
  <si>
    <t>Energy Savings</t>
  </si>
  <si>
    <t>Current Heat Loss</t>
  </si>
  <si>
    <t>Material Costs</t>
  </si>
  <si>
    <t>Labor Costs</t>
  </si>
  <si>
    <t>Conversion Factors</t>
  </si>
  <si>
    <t>Energy Conversion Factor</t>
  </si>
  <si>
    <t>Btu/MMBtu</t>
  </si>
  <si>
    <t>Efficiencies</t>
  </si>
  <si>
    <t>Notes</t>
  </si>
  <si>
    <t>Insulation Cost</t>
  </si>
  <si>
    <t>Labor Rate</t>
  </si>
  <si>
    <t>Implementation Costs</t>
  </si>
  <si>
    <t>(N. 1)</t>
  </si>
  <si>
    <t>hrs/day</t>
  </si>
  <si>
    <t>(N. 2)</t>
  </si>
  <si>
    <t>(N. 3)</t>
  </si>
  <si>
    <t>(Rf. 5)</t>
  </si>
  <si>
    <t>(Eq. 11)</t>
  </si>
  <si>
    <r>
      <t>Rf. 5)</t>
    </r>
    <r>
      <rPr>
        <sz val="10"/>
        <color indexed="8"/>
        <rFont val="Times New Roman"/>
        <family val="1"/>
      </rPr>
      <t xml:space="preserve">  RSMean Building Construction Cost Data 2009</t>
    </r>
  </si>
  <si>
    <r>
      <t>(S</t>
    </r>
    <r>
      <rPr>
        <vertAlign val="subscript"/>
        <sz val="10"/>
        <color indexed="8"/>
        <rFont val="Times New Roman"/>
        <family val="1"/>
      </rPr>
      <t>R</t>
    </r>
    <r>
      <rPr>
        <sz val="10"/>
        <color indexed="8"/>
        <rFont val="Times New Roman"/>
        <family val="1"/>
      </rPr>
      <t>)</t>
    </r>
  </si>
  <si>
    <r>
      <t>(EC</t>
    </r>
    <r>
      <rPr>
        <vertAlign val="subscript"/>
        <sz val="10"/>
        <color indexed="8"/>
        <rFont val="Times New Roman"/>
        <family val="1"/>
      </rPr>
      <t>B</t>
    </r>
    <r>
      <rPr>
        <sz val="10"/>
        <color indexed="8"/>
        <rFont val="Times New Roman"/>
        <family val="1"/>
      </rPr>
      <t>)</t>
    </r>
  </si>
  <si>
    <r>
      <t>(IC</t>
    </r>
    <r>
      <rPr>
        <vertAlign val="subscript"/>
        <sz val="10"/>
        <color indexed="8"/>
        <rFont val="Times New Roman"/>
        <family val="1"/>
      </rPr>
      <t>N</t>
    </r>
    <r>
      <rPr>
        <sz val="10"/>
        <color indexed="8"/>
        <rFont val="Times New Roman"/>
        <family val="1"/>
      </rPr>
      <t>)</t>
    </r>
  </si>
  <si>
    <r>
      <t>(</t>
    </r>
    <r>
      <rPr>
        <i/>
        <sz val="10"/>
        <color indexed="8"/>
        <rFont val="Times New Roman"/>
        <family val="1"/>
      </rPr>
      <t>η</t>
    </r>
    <r>
      <rPr>
        <i/>
        <vertAlign val="subscript"/>
        <sz val="10"/>
        <color indexed="8"/>
        <rFont val="Times New Roman"/>
        <family val="1"/>
      </rPr>
      <t>B</t>
    </r>
    <r>
      <rPr>
        <sz val="10"/>
        <color indexed="8"/>
        <rFont val="Times New Roman"/>
        <family val="1"/>
      </rPr>
      <t>)</t>
    </r>
  </si>
  <si>
    <r>
      <t>(R</t>
    </r>
    <r>
      <rPr>
        <vertAlign val="subscript"/>
        <sz val="10"/>
        <color indexed="8"/>
        <rFont val="Times New Roman"/>
        <family val="1"/>
      </rPr>
      <t>C</t>
    </r>
    <r>
      <rPr>
        <sz val="10"/>
        <color indexed="8"/>
        <rFont val="Times New Roman"/>
        <family val="1"/>
      </rPr>
      <t>)</t>
    </r>
  </si>
  <si>
    <r>
      <t>(R</t>
    </r>
    <r>
      <rPr>
        <vertAlign val="subscript"/>
        <sz val="10"/>
        <color indexed="8"/>
        <rFont val="Times New Roman"/>
        <family val="1"/>
      </rPr>
      <t>P</t>
    </r>
    <r>
      <rPr>
        <sz val="10"/>
        <color indexed="8"/>
        <rFont val="Times New Roman"/>
        <family val="1"/>
      </rPr>
      <t>)</t>
    </r>
  </si>
  <si>
    <r>
      <t>(R</t>
    </r>
    <r>
      <rPr>
        <vertAlign val="subscript"/>
        <sz val="10"/>
        <color indexed="8"/>
        <rFont val="Times New Roman"/>
        <family val="1"/>
      </rPr>
      <t>E</t>
    </r>
    <r>
      <rPr>
        <sz val="10"/>
        <color indexed="8"/>
        <rFont val="Times New Roman"/>
        <family val="1"/>
      </rPr>
      <t>)</t>
    </r>
  </si>
  <si>
    <r>
      <t>(CF</t>
    </r>
    <r>
      <rPr>
        <vertAlign val="subscript"/>
        <sz val="10"/>
        <color indexed="8"/>
        <rFont val="Times New Roman"/>
        <family val="1"/>
      </rPr>
      <t>1</t>
    </r>
    <r>
      <rPr>
        <sz val="10"/>
        <color indexed="8"/>
        <rFont val="Times New Roman"/>
        <family val="1"/>
      </rPr>
      <t>)</t>
    </r>
  </si>
  <si>
    <r>
      <t>(CF</t>
    </r>
    <r>
      <rPr>
        <vertAlign val="subscript"/>
        <sz val="10"/>
        <color indexed="8"/>
        <rFont val="Times New Roman"/>
        <family val="1"/>
      </rPr>
      <t>2</t>
    </r>
    <r>
      <rPr>
        <sz val="10"/>
        <color indexed="8"/>
        <rFont val="Times New Roman"/>
        <family val="1"/>
      </rPr>
      <t>)</t>
    </r>
  </si>
  <si>
    <r>
      <t>(Q</t>
    </r>
    <r>
      <rPr>
        <vertAlign val="subscript"/>
        <sz val="10"/>
        <color indexed="8"/>
        <rFont val="Times New Roman"/>
        <family val="1"/>
      </rPr>
      <t>LC</t>
    </r>
    <r>
      <rPr>
        <sz val="10"/>
        <color indexed="8"/>
        <rFont val="Times New Roman"/>
        <family val="1"/>
      </rPr>
      <t>)</t>
    </r>
  </si>
  <si>
    <r>
      <t>(Q</t>
    </r>
    <r>
      <rPr>
        <vertAlign val="subscript"/>
        <sz val="10"/>
        <color indexed="8"/>
        <rFont val="Times New Roman"/>
        <family val="1"/>
      </rPr>
      <t>LP</t>
    </r>
    <r>
      <rPr>
        <sz val="10"/>
        <color indexed="8"/>
        <rFont val="Times New Roman"/>
        <family val="1"/>
      </rPr>
      <t>)</t>
    </r>
  </si>
  <si>
    <r>
      <t>(</t>
    </r>
    <r>
      <rPr>
        <i/>
        <sz val="10"/>
        <color indexed="8"/>
        <rFont val="Times New Roman"/>
        <family val="1"/>
      </rPr>
      <t>ES</t>
    </r>
    <r>
      <rPr>
        <sz val="10"/>
        <color indexed="8"/>
        <rFont val="Times New Roman"/>
        <family val="1"/>
      </rPr>
      <t>)</t>
    </r>
  </si>
  <si>
    <r>
      <t>(C</t>
    </r>
    <r>
      <rPr>
        <vertAlign val="subscript"/>
        <sz val="10"/>
        <color indexed="8"/>
        <rFont val="Times New Roman"/>
        <family val="1"/>
      </rPr>
      <t>I</t>
    </r>
    <r>
      <rPr>
        <sz val="10"/>
        <color indexed="8"/>
        <rFont val="Times New Roman"/>
        <family val="1"/>
      </rPr>
      <t>)</t>
    </r>
  </si>
  <si>
    <r>
      <t>(C</t>
    </r>
    <r>
      <rPr>
        <vertAlign val="subscript"/>
        <sz val="10"/>
        <color indexed="8"/>
        <rFont val="Times New Roman"/>
        <family val="1"/>
      </rPr>
      <t>M</t>
    </r>
    <r>
      <rPr>
        <sz val="10"/>
        <color indexed="8"/>
        <rFont val="Times New Roman"/>
        <family val="1"/>
      </rPr>
      <t>)</t>
    </r>
  </si>
  <si>
    <r>
      <t>(</t>
    </r>
    <r>
      <rPr>
        <i/>
        <sz val="10"/>
        <color indexed="8"/>
        <rFont val="Times New Roman"/>
        <family val="1"/>
      </rPr>
      <t>L</t>
    </r>
    <r>
      <rPr>
        <i/>
        <vertAlign val="subscript"/>
        <sz val="10"/>
        <color indexed="8"/>
        <rFont val="Times New Roman"/>
        <family val="1"/>
      </rPr>
      <t>R</t>
    </r>
    <r>
      <rPr>
        <sz val="10"/>
        <color indexed="8"/>
        <rFont val="Times New Roman"/>
        <family val="1"/>
      </rPr>
      <t>)</t>
    </r>
  </si>
  <si>
    <r>
      <t>(L</t>
    </r>
    <r>
      <rPr>
        <vertAlign val="subscript"/>
        <sz val="10"/>
        <color indexed="8"/>
        <rFont val="Times New Roman"/>
        <family val="1"/>
      </rPr>
      <t>H</t>
    </r>
    <r>
      <rPr>
        <sz val="10"/>
        <color indexed="8"/>
        <rFont val="Times New Roman"/>
        <family val="1"/>
      </rPr>
      <t>)</t>
    </r>
  </si>
  <si>
    <r>
      <t>(C</t>
    </r>
    <r>
      <rPr>
        <i/>
        <vertAlign val="subscript"/>
        <sz val="10"/>
        <color indexed="8"/>
        <rFont val="Times New Roman"/>
        <family val="1"/>
      </rPr>
      <t>L</t>
    </r>
    <r>
      <rPr>
        <sz val="10"/>
        <color indexed="8"/>
        <rFont val="Times New Roman"/>
        <family val="1"/>
      </rPr>
      <t>)</t>
    </r>
  </si>
  <si>
    <r>
      <t>(</t>
    </r>
    <r>
      <rPr>
        <i/>
        <sz val="10"/>
        <color indexed="8"/>
        <rFont val="Times New Roman"/>
        <family val="1"/>
      </rPr>
      <t>CS</t>
    </r>
    <r>
      <rPr>
        <sz val="10"/>
        <color indexed="8"/>
        <rFont val="Times New Roman"/>
        <family val="1"/>
      </rPr>
      <t>)</t>
    </r>
  </si>
  <si>
    <r>
      <t>(</t>
    </r>
    <r>
      <rPr>
        <i/>
        <sz val="10"/>
        <color indexed="8"/>
        <rFont val="Times New Roman"/>
        <family val="1"/>
      </rPr>
      <t>IC</t>
    </r>
    <r>
      <rPr>
        <sz val="10"/>
        <color indexed="8"/>
        <rFont val="Times New Roman"/>
        <family val="1"/>
      </rPr>
      <t>)</t>
    </r>
  </si>
  <si>
    <r>
      <t>(</t>
    </r>
    <r>
      <rPr>
        <i/>
        <sz val="10"/>
        <color indexed="8"/>
        <rFont val="Times New Roman"/>
        <family val="1"/>
      </rPr>
      <t>PB</t>
    </r>
    <r>
      <rPr>
        <sz val="10"/>
        <color indexed="8"/>
        <rFont val="Times New Roman"/>
        <family val="1"/>
      </rPr>
      <t>)</t>
    </r>
  </si>
  <si>
    <t>References</t>
  </si>
  <si>
    <r>
      <t xml:space="preserve">Rf. 4) </t>
    </r>
    <r>
      <rPr>
        <sz val="10"/>
        <color indexed="8"/>
        <rFont val="Times New Roman"/>
        <family val="1"/>
      </rPr>
      <t>ASHRAE Handbook of Fundamentals 1997</t>
    </r>
  </si>
  <si>
    <r>
      <t>(R</t>
    </r>
    <r>
      <rPr>
        <vertAlign val="subscript"/>
        <sz val="10"/>
        <color indexed="8"/>
        <rFont val="Times New Roman"/>
        <family val="1"/>
      </rPr>
      <t>IV</t>
    </r>
    <r>
      <rPr>
        <sz val="10"/>
        <color indexed="8"/>
        <rFont val="Times New Roman"/>
        <family val="1"/>
      </rPr>
      <t>)</t>
    </r>
  </si>
  <si>
    <r>
      <t>(R</t>
    </r>
    <r>
      <rPr>
        <vertAlign val="subscript"/>
        <sz val="10"/>
        <color indexed="8"/>
        <rFont val="Times New Roman"/>
        <family val="1"/>
      </rPr>
      <t>IS</t>
    </r>
    <r>
      <rPr>
        <sz val="10"/>
        <color indexed="8"/>
        <rFont val="Times New Roman"/>
        <family val="1"/>
      </rPr>
      <t>)</t>
    </r>
  </si>
  <si>
    <t>(N. 4) (Rf. 4)</t>
  </si>
  <si>
    <t>(N. 5) (Rf. 4)</t>
  </si>
  <si>
    <t>(N. 6) (Rf. 4)</t>
  </si>
  <si>
    <r>
      <t xml:space="preserve">N. 5) </t>
    </r>
    <r>
      <rPr>
        <sz val="10"/>
        <color indexed="8"/>
        <rFont val="Times New Roman"/>
        <family val="1"/>
      </rPr>
      <t>For still air on a 45</t>
    </r>
    <r>
      <rPr>
        <vertAlign val="superscript"/>
        <sz val="10"/>
        <color indexed="8"/>
        <rFont val="Times New Roman"/>
        <family val="1"/>
      </rPr>
      <t>o</t>
    </r>
    <r>
      <rPr>
        <sz val="10"/>
        <color indexed="8"/>
        <rFont val="Times New Roman"/>
        <family val="1"/>
      </rPr>
      <t xml:space="preserve"> sloping surface with a upward direction of heat flow.</t>
    </r>
  </si>
  <si>
    <t>Length of an End</t>
  </si>
  <si>
    <t>Width of an End</t>
  </si>
  <si>
    <t>Height of an End</t>
  </si>
  <si>
    <t>ft</t>
  </si>
  <si>
    <t>Roof R-Value</t>
  </si>
  <si>
    <t>Surface Area Development</t>
  </si>
  <si>
    <r>
      <t>(R</t>
    </r>
    <r>
      <rPr>
        <vertAlign val="subscript"/>
        <sz val="10"/>
        <color indexed="8"/>
        <rFont val="Times New Roman"/>
        <family val="1"/>
      </rPr>
      <t>EW</t>
    </r>
    <r>
      <rPr>
        <sz val="10"/>
        <color indexed="8"/>
        <rFont val="Times New Roman"/>
        <family val="1"/>
      </rPr>
      <t>)</t>
    </r>
  </si>
  <si>
    <r>
      <t>(R</t>
    </r>
    <r>
      <rPr>
        <vertAlign val="subscript"/>
        <sz val="10"/>
        <color indexed="8"/>
        <rFont val="Times New Roman"/>
        <family val="1"/>
      </rPr>
      <t>IW</t>
    </r>
    <r>
      <rPr>
        <sz val="10"/>
        <color indexed="8"/>
        <rFont val="Times New Roman"/>
        <family val="1"/>
      </rPr>
      <t>)</t>
    </r>
  </si>
  <si>
    <t>Roof Angle</t>
  </si>
  <si>
    <t>(L)</t>
  </si>
  <si>
    <t>(W)</t>
  </si>
  <si>
    <t>(H)</t>
  </si>
  <si>
    <r>
      <t>(</t>
    </r>
    <r>
      <rPr>
        <sz val="10"/>
        <color indexed="8"/>
        <rFont val="Calibri"/>
        <family val="2"/>
      </rPr>
      <t>θ</t>
    </r>
    <r>
      <rPr>
        <sz val="10"/>
        <color indexed="8"/>
        <rFont val="Times New Roman"/>
        <family val="1"/>
      </rPr>
      <t>)</t>
    </r>
  </si>
  <si>
    <t>degrees</t>
  </si>
  <si>
    <t>Roof Surface Area</t>
  </si>
  <si>
    <t>Heat Loss Development</t>
  </si>
  <si>
    <t xml:space="preserve">   Isolate Unused Ends</t>
  </si>
  <si>
    <r>
      <t>(R</t>
    </r>
    <r>
      <rPr>
        <vertAlign val="subscript"/>
        <sz val="10"/>
        <color indexed="8"/>
        <rFont val="Times New Roman"/>
        <family val="1"/>
      </rPr>
      <t>R</t>
    </r>
    <r>
      <rPr>
        <sz val="10"/>
        <color indexed="8"/>
        <rFont val="Times New Roman"/>
        <family val="1"/>
      </rPr>
      <t>)</t>
    </r>
  </si>
  <si>
    <r>
      <t>(S</t>
    </r>
    <r>
      <rPr>
        <vertAlign val="subscript"/>
        <sz val="10"/>
        <color indexed="8"/>
        <rFont val="Times New Roman"/>
        <family val="1"/>
      </rPr>
      <t>EW</t>
    </r>
    <r>
      <rPr>
        <sz val="10"/>
        <color indexed="8"/>
        <rFont val="Times New Roman"/>
        <family val="1"/>
      </rPr>
      <t>)</t>
    </r>
  </si>
  <si>
    <r>
      <t>(S</t>
    </r>
    <r>
      <rPr>
        <vertAlign val="subscript"/>
        <sz val="10"/>
        <color indexed="8"/>
        <rFont val="Times New Roman"/>
        <family val="1"/>
      </rPr>
      <t>IW</t>
    </r>
    <r>
      <rPr>
        <sz val="10"/>
        <color indexed="8"/>
        <rFont val="Times New Roman"/>
        <family val="1"/>
      </rPr>
      <t>)</t>
    </r>
  </si>
  <si>
    <r>
      <t>(H</t>
    </r>
    <r>
      <rPr>
        <vertAlign val="subscript"/>
        <sz val="10"/>
        <color indexed="8"/>
        <rFont val="Times New Roman"/>
        <family val="1"/>
      </rPr>
      <t>R</t>
    </r>
    <r>
      <rPr>
        <sz val="10"/>
        <color indexed="8"/>
        <rFont val="Times New Roman"/>
        <family val="1"/>
      </rPr>
      <t>)</t>
    </r>
  </si>
  <si>
    <r>
      <t>(H</t>
    </r>
    <r>
      <rPr>
        <vertAlign val="subscript"/>
        <sz val="10"/>
        <color indexed="8"/>
        <rFont val="Times New Roman"/>
        <family val="1"/>
      </rPr>
      <t>IW</t>
    </r>
    <r>
      <rPr>
        <sz val="10"/>
        <color indexed="8"/>
        <rFont val="Times New Roman"/>
        <family val="1"/>
      </rPr>
      <t>)</t>
    </r>
  </si>
  <si>
    <r>
      <t>(H</t>
    </r>
    <r>
      <rPr>
        <vertAlign val="subscript"/>
        <sz val="10"/>
        <color indexed="8"/>
        <rFont val="Times New Roman"/>
        <family val="1"/>
      </rPr>
      <t>EW</t>
    </r>
    <r>
      <rPr>
        <sz val="10"/>
        <color indexed="8"/>
        <rFont val="Times New Roman"/>
        <family val="1"/>
      </rPr>
      <t>)</t>
    </r>
  </si>
  <si>
    <t>Effective Heating Degree Days</t>
  </si>
  <si>
    <r>
      <t>(</t>
    </r>
    <r>
      <rPr>
        <i/>
        <sz val="10"/>
        <color indexed="8"/>
        <rFont val="Times New Roman"/>
        <family val="1"/>
      </rPr>
      <t>H</t>
    </r>
    <r>
      <rPr>
        <i/>
        <vertAlign val="subscript"/>
        <sz val="10"/>
        <color indexed="8"/>
        <rFont val="Times New Roman"/>
        <family val="1"/>
      </rPr>
      <t>D1</t>
    </r>
    <r>
      <rPr>
        <sz val="10"/>
        <color indexed="8"/>
        <rFont val="Times New Roman"/>
        <family val="1"/>
      </rPr>
      <t>)</t>
    </r>
  </si>
  <si>
    <r>
      <t>(</t>
    </r>
    <r>
      <rPr>
        <i/>
        <sz val="10"/>
        <color indexed="8"/>
        <rFont val="Times New Roman"/>
        <family val="1"/>
      </rPr>
      <t>H</t>
    </r>
    <r>
      <rPr>
        <i/>
        <vertAlign val="subscript"/>
        <sz val="10"/>
        <color indexed="8"/>
        <rFont val="Times New Roman"/>
        <family val="1"/>
      </rPr>
      <t>D2</t>
    </r>
    <r>
      <rPr>
        <sz val="10"/>
        <color indexed="8"/>
        <rFont val="Times New Roman"/>
        <family val="1"/>
      </rPr>
      <t>)</t>
    </r>
  </si>
  <si>
    <t>Exterior End Wall R-Value</t>
  </si>
  <si>
    <t>Proposed Interior Wall R-Value</t>
  </si>
  <si>
    <t>Exterior End Wall Area</t>
  </si>
  <si>
    <t>Proposed Interior Wall Area</t>
  </si>
  <si>
    <t>Roof  Heat Transfer</t>
  </si>
  <si>
    <t>Interior Wall Heat Transfer</t>
  </si>
  <si>
    <t>(Eq. 12)</t>
  </si>
  <si>
    <t>(Eq. 13)</t>
  </si>
  <si>
    <t>(Eq. 14)</t>
  </si>
  <si>
    <t>(Eq. 15)</t>
  </si>
  <si>
    <t>(Eq. 16)</t>
  </si>
  <si>
    <t>Number of Unused Ends</t>
  </si>
  <si>
    <t>(N)</t>
  </si>
  <si>
    <r>
      <t xml:space="preserve">N. 1) </t>
    </r>
    <r>
      <rPr>
        <sz val="10"/>
        <color indexed="8"/>
        <rFont val="Times New Roman"/>
        <family val="1"/>
      </rPr>
      <t>Lengths and angles were measured during the site assessment.</t>
    </r>
  </si>
  <si>
    <r>
      <rPr>
        <b/>
        <sz val="10"/>
        <color indexed="8"/>
        <rFont val="Times New Roman"/>
        <family val="1"/>
      </rPr>
      <t xml:space="preserve">Eq. 1) </t>
    </r>
    <r>
      <rPr>
        <sz val="10"/>
        <color indexed="8"/>
        <rFont val="Times New Roman"/>
        <family val="1"/>
      </rPr>
      <t>Roof R-Value (R</t>
    </r>
    <r>
      <rPr>
        <vertAlign val="subscript"/>
        <sz val="10"/>
        <color indexed="8"/>
        <rFont val="Times New Roman"/>
        <family val="1"/>
      </rPr>
      <t>R</t>
    </r>
    <r>
      <rPr>
        <sz val="10"/>
        <color indexed="8"/>
        <rFont val="Times New Roman"/>
        <family val="1"/>
      </rPr>
      <t>)</t>
    </r>
  </si>
  <si>
    <r>
      <rPr>
        <b/>
        <sz val="10"/>
        <color indexed="8"/>
        <rFont val="Times New Roman"/>
        <family val="1"/>
      </rPr>
      <t xml:space="preserve">Eq. 2) </t>
    </r>
    <r>
      <rPr>
        <sz val="10"/>
        <color indexed="8"/>
        <rFont val="Times New Roman"/>
        <family val="1"/>
      </rPr>
      <t>Exterior End Wall R-Value (R</t>
    </r>
    <r>
      <rPr>
        <vertAlign val="subscript"/>
        <sz val="10"/>
        <color indexed="8"/>
        <rFont val="Times New Roman"/>
        <family val="1"/>
      </rPr>
      <t>EW</t>
    </r>
    <r>
      <rPr>
        <sz val="10"/>
        <color indexed="8"/>
        <rFont val="Times New Roman"/>
        <family val="1"/>
      </rPr>
      <t>)</t>
    </r>
  </si>
  <si>
    <r>
      <rPr>
        <b/>
        <sz val="10"/>
        <color indexed="8"/>
        <rFont val="Times New Roman"/>
        <family val="1"/>
      </rPr>
      <t xml:space="preserve">Eq. 3) </t>
    </r>
    <r>
      <rPr>
        <sz val="10"/>
        <color indexed="8"/>
        <rFont val="Times New Roman"/>
        <family val="1"/>
      </rPr>
      <t>Proposed Interior Wall R-Value (R</t>
    </r>
    <r>
      <rPr>
        <vertAlign val="subscript"/>
        <sz val="10"/>
        <color indexed="8"/>
        <rFont val="Times New Roman"/>
        <family val="1"/>
      </rPr>
      <t>IW</t>
    </r>
    <r>
      <rPr>
        <sz val="10"/>
        <color indexed="8"/>
        <rFont val="Times New Roman"/>
        <family val="1"/>
      </rPr>
      <t>)</t>
    </r>
  </si>
  <si>
    <r>
      <rPr>
        <b/>
        <sz val="10"/>
        <color indexed="8"/>
        <rFont val="Times New Roman"/>
        <family val="1"/>
      </rPr>
      <t xml:space="preserve">Eq. 4) </t>
    </r>
    <r>
      <rPr>
        <sz val="10"/>
        <color indexed="8"/>
        <rFont val="Times New Roman"/>
        <family val="1"/>
      </rPr>
      <t>Roof Surface Area (S</t>
    </r>
    <r>
      <rPr>
        <vertAlign val="subscript"/>
        <sz val="10"/>
        <color indexed="8"/>
        <rFont val="Times New Roman"/>
        <family val="1"/>
      </rPr>
      <t>R</t>
    </r>
    <r>
      <rPr>
        <sz val="10"/>
        <color indexed="8"/>
        <rFont val="Times New Roman"/>
        <family val="1"/>
      </rPr>
      <t>)</t>
    </r>
  </si>
  <si>
    <r>
      <rPr>
        <b/>
        <sz val="10"/>
        <color indexed="8"/>
        <rFont val="Times New Roman"/>
        <family val="1"/>
      </rPr>
      <t xml:space="preserve">Eq. 5) </t>
    </r>
    <r>
      <rPr>
        <sz val="10"/>
        <color indexed="8"/>
        <rFont val="Times New Roman"/>
        <family val="1"/>
      </rPr>
      <t>Exterior End Wall Area (S</t>
    </r>
    <r>
      <rPr>
        <vertAlign val="subscript"/>
        <sz val="10"/>
        <color indexed="8"/>
        <rFont val="Times New Roman"/>
        <family val="1"/>
      </rPr>
      <t>EW</t>
    </r>
    <r>
      <rPr>
        <sz val="10"/>
        <color indexed="8"/>
        <rFont val="Times New Roman"/>
        <family val="1"/>
      </rPr>
      <t>)</t>
    </r>
  </si>
  <si>
    <r>
      <rPr>
        <b/>
        <sz val="10"/>
        <color indexed="8"/>
        <rFont val="Times New Roman"/>
        <family val="1"/>
      </rPr>
      <t xml:space="preserve">Eq. 7) </t>
    </r>
    <r>
      <rPr>
        <sz val="10"/>
        <color indexed="8"/>
        <rFont val="Times New Roman"/>
        <family val="1"/>
      </rPr>
      <t>Roof Heat Transfer (H</t>
    </r>
    <r>
      <rPr>
        <vertAlign val="subscript"/>
        <sz val="10"/>
        <color indexed="8"/>
        <rFont val="Times New Roman"/>
        <family val="1"/>
      </rPr>
      <t>R</t>
    </r>
    <r>
      <rPr>
        <sz val="10"/>
        <color indexed="8"/>
        <rFont val="Times New Roman"/>
        <family val="1"/>
      </rPr>
      <t>)</t>
    </r>
  </si>
  <si>
    <t>(Eq. 17)</t>
  </si>
  <si>
    <r>
      <rPr>
        <b/>
        <sz val="10"/>
        <color indexed="8"/>
        <rFont val="Times New Roman"/>
        <family val="1"/>
      </rPr>
      <t xml:space="preserve">Eq. 9) </t>
    </r>
    <r>
      <rPr>
        <sz val="10"/>
        <color indexed="8"/>
        <rFont val="Times New Roman"/>
        <family val="1"/>
      </rPr>
      <t>Interior Wall Heat Transfer (H</t>
    </r>
    <r>
      <rPr>
        <vertAlign val="subscript"/>
        <sz val="10"/>
        <color indexed="8"/>
        <rFont val="Times New Roman"/>
        <family val="1"/>
      </rPr>
      <t>IW</t>
    </r>
    <r>
      <rPr>
        <sz val="10"/>
        <color indexed="8"/>
        <rFont val="Times New Roman"/>
        <family val="1"/>
      </rPr>
      <t>)</t>
    </r>
  </si>
  <si>
    <r>
      <rPr>
        <b/>
        <sz val="10"/>
        <color indexed="8"/>
        <rFont val="Times New Roman"/>
        <family val="1"/>
      </rPr>
      <t xml:space="preserve">Eq. 8) </t>
    </r>
    <r>
      <rPr>
        <sz val="10"/>
        <color indexed="8"/>
        <rFont val="Times New Roman"/>
        <family val="1"/>
      </rPr>
      <t>Exterior Wall Heat Transfer (H</t>
    </r>
    <r>
      <rPr>
        <vertAlign val="subscript"/>
        <sz val="10"/>
        <color indexed="8"/>
        <rFont val="Times New Roman"/>
        <family val="1"/>
      </rPr>
      <t>EW</t>
    </r>
    <r>
      <rPr>
        <sz val="10"/>
        <color indexed="8"/>
        <rFont val="Times New Roman"/>
        <family val="1"/>
      </rPr>
      <t>)</t>
    </r>
  </si>
  <si>
    <t>Exterior Wall Heat Transfer</t>
  </si>
  <si>
    <r>
      <rPr>
        <b/>
        <sz val="10"/>
        <color indexed="8"/>
        <rFont val="Times New Roman"/>
        <family val="1"/>
      </rPr>
      <t xml:space="preserve">Eq. 11) </t>
    </r>
    <r>
      <rPr>
        <sz val="10"/>
        <color indexed="8"/>
        <rFont val="Times New Roman"/>
        <family val="1"/>
      </rPr>
      <t>Current Heat Loss (Q</t>
    </r>
    <r>
      <rPr>
        <vertAlign val="subscript"/>
        <sz val="10"/>
        <color indexed="8"/>
        <rFont val="Times New Roman"/>
        <family val="1"/>
      </rPr>
      <t>LC</t>
    </r>
    <r>
      <rPr>
        <sz val="10"/>
        <color indexed="8"/>
        <rFont val="Times New Roman"/>
        <family val="1"/>
      </rPr>
      <t>)</t>
    </r>
  </si>
  <si>
    <r>
      <rPr>
        <b/>
        <sz val="10"/>
        <color indexed="8"/>
        <rFont val="Times New Roman"/>
        <family val="1"/>
      </rPr>
      <t xml:space="preserve">Eq. 12) </t>
    </r>
    <r>
      <rPr>
        <sz val="10"/>
        <color indexed="8"/>
        <rFont val="Times New Roman"/>
        <family val="1"/>
      </rPr>
      <t>Proposed Heat Loss (Q</t>
    </r>
    <r>
      <rPr>
        <vertAlign val="subscript"/>
        <sz val="10"/>
        <color indexed="8"/>
        <rFont val="Times New Roman"/>
        <family val="1"/>
      </rPr>
      <t>LP</t>
    </r>
    <r>
      <rPr>
        <sz val="10"/>
        <color indexed="8"/>
        <rFont val="Times New Roman"/>
        <family val="1"/>
      </rPr>
      <t>)</t>
    </r>
  </si>
  <si>
    <r>
      <rPr>
        <b/>
        <sz val="10"/>
        <color indexed="8"/>
        <rFont val="Times New Roman"/>
        <family val="1"/>
      </rPr>
      <t xml:space="preserve">Eq. 13) </t>
    </r>
    <r>
      <rPr>
        <sz val="10"/>
        <color indexed="8"/>
        <rFont val="Times New Roman"/>
        <family val="1"/>
      </rPr>
      <t>Energy Savings (ES)</t>
    </r>
  </si>
  <si>
    <r>
      <rPr>
        <b/>
        <sz val="10"/>
        <color indexed="8"/>
        <rFont val="Times New Roman"/>
        <family val="1"/>
      </rPr>
      <t>Eq. 14)</t>
    </r>
    <r>
      <rPr>
        <sz val="10"/>
        <color indexed="8"/>
        <rFont val="Times New Roman"/>
        <family val="1"/>
      </rPr>
      <t xml:space="preserve"> Material Costs (C</t>
    </r>
    <r>
      <rPr>
        <vertAlign val="subscript"/>
        <sz val="10"/>
        <color indexed="8"/>
        <rFont val="Times New Roman"/>
        <family val="1"/>
      </rPr>
      <t>M</t>
    </r>
    <r>
      <rPr>
        <sz val="10"/>
        <color indexed="8"/>
        <rFont val="Times New Roman"/>
        <family val="1"/>
      </rPr>
      <t>)</t>
    </r>
  </si>
  <si>
    <r>
      <rPr>
        <b/>
        <sz val="10"/>
        <color indexed="8"/>
        <rFont val="Times New Roman"/>
        <family val="1"/>
      </rPr>
      <t>Eq. 15)</t>
    </r>
    <r>
      <rPr>
        <sz val="10"/>
        <color indexed="8"/>
        <rFont val="Times New Roman"/>
        <family val="1"/>
      </rPr>
      <t xml:space="preserve"> Labor Costs (L</t>
    </r>
    <r>
      <rPr>
        <vertAlign val="subscript"/>
        <sz val="10"/>
        <color indexed="8"/>
        <rFont val="Times New Roman"/>
        <family val="1"/>
      </rPr>
      <t>M</t>
    </r>
    <r>
      <rPr>
        <sz val="10"/>
        <color indexed="8"/>
        <rFont val="Times New Roman"/>
        <family val="1"/>
      </rPr>
      <t>)</t>
    </r>
  </si>
  <si>
    <r>
      <rPr>
        <b/>
        <sz val="10"/>
        <color indexed="8"/>
        <rFont val="Times New Roman"/>
        <family val="1"/>
      </rPr>
      <t xml:space="preserve">Eq. 16) </t>
    </r>
    <r>
      <rPr>
        <sz val="10"/>
        <color indexed="8"/>
        <rFont val="Times New Roman"/>
        <family val="1"/>
      </rPr>
      <t>Cost Savings (CS)</t>
    </r>
  </si>
  <si>
    <r>
      <rPr>
        <b/>
        <sz val="10"/>
        <color indexed="8"/>
        <rFont val="Times New Roman"/>
        <family val="1"/>
      </rPr>
      <t xml:space="preserve">Eq. 17) </t>
    </r>
    <r>
      <rPr>
        <sz val="10"/>
        <color indexed="8"/>
        <rFont val="Times New Roman"/>
        <family val="1"/>
      </rPr>
      <t>Implementation Costs (IC)</t>
    </r>
  </si>
  <si>
    <t>Time Conversion Factor</t>
  </si>
  <si>
    <r>
      <rPr>
        <b/>
        <sz val="10"/>
        <color indexed="8"/>
        <rFont val="Times New Roman"/>
        <family val="1"/>
      </rPr>
      <t xml:space="preserve">Eq. 6) </t>
    </r>
    <r>
      <rPr>
        <sz val="10"/>
        <color indexed="8"/>
        <rFont val="Times New Roman"/>
        <family val="1"/>
      </rPr>
      <t>Proposed Interior Wall Area (S</t>
    </r>
    <r>
      <rPr>
        <vertAlign val="subscript"/>
        <sz val="10"/>
        <color indexed="8"/>
        <rFont val="Times New Roman"/>
        <family val="1"/>
      </rPr>
      <t>IW</t>
    </r>
    <r>
      <rPr>
        <sz val="10"/>
        <color indexed="8"/>
        <rFont val="Times New Roman"/>
        <family val="1"/>
      </rPr>
      <t>)</t>
    </r>
  </si>
  <si>
    <t>Recommendation</t>
  </si>
  <si>
    <t>Assessment Recommendation Summary</t>
  </si>
  <si>
    <t>Energy</t>
  </si>
  <si>
    <t>Cost</t>
  </si>
  <si>
    <t>Implementation</t>
  </si>
  <si>
    <t>Savings</t>
  </si>
  <si>
    <t>(Years)</t>
  </si>
  <si>
    <t>Background</t>
  </si>
  <si>
    <t>Proposal</t>
  </si>
  <si>
    <t>Isolate Unused Ends</t>
  </si>
  <si>
    <t>Corrugated Polyethylene R-Value</t>
  </si>
  <si>
    <r>
      <t>ft</t>
    </r>
    <r>
      <rPr>
        <vertAlign val="superscript"/>
        <sz val="9"/>
        <color indexed="8"/>
        <rFont val="Times New Roman"/>
        <family val="1"/>
      </rPr>
      <t>2</t>
    </r>
  </si>
  <si>
    <t>Environmental Conditions</t>
  </si>
  <si>
    <t>Fiber Reinforced Plastic R-Value</t>
  </si>
  <si>
    <r>
      <t xml:space="preserve">N. 4) </t>
    </r>
    <r>
      <rPr>
        <sz val="10"/>
        <color indexed="8"/>
        <rFont val="Times New Roman"/>
        <family val="1"/>
      </rPr>
      <t>For still air on a vertical surface with a horizontal direction of heat flow.</t>
    </r>
  </si>
  <si>
    <t>Labor Hours</t>
  </si>
  <si>
    <t>Un-insulated or poorly insulated walls are a significant source of energy loss in any greenhouse. Temperature differentials between the walls and surroundings act as a driving force for conductive heat transfer between these bodies. The rate of this conductive heat transfer is directly proportional to the magnitude of the temperature differential. This differential creates a steady energy stream exiting the greenhouse, requiring the boiler to consume more energy to replenish the lost heat. Currently there are unused ends in the greenhouse that are not being used for production.  These ends are still being heated and causing an additional heat loss and load on the boiler.  By isolating these ends with a wall of insulation, heat loss will be dramatically decreased thus saving energy and increasing available heat, improving the efficiency of the system.</t>
  </si>
  <si>
    <r>
      <rPr>
        <b/>
        <sz val="10"/>
        <color indexed="8"/>
        <rFont val="Times New Roman"/>
        <family val="1"/>
      </rPr>
      <t xml:space="preserve">Eq. 10) </t>
    </r>
    <r>
      <rPr>
        <sz val="10"/>
        <color indexed="8"/>
        <rFont val="Times New Roman"/>
        <family val="1"/>
      </rPr>
      <t>Effective</t>
    </r>
    <r>
      <rPr>
        <b/>
        <sz val="10"/>
        <color indexed="8"/>
        <rFont val="Times New Roman"/>
        <family val="1"/>
      </rPr>
      <t xml:space="preserve"> </t>
    </r>
    <r>
      <rPr>
        <sz val="10"/>
        <color indexed="8"/>
        <rFont val="Times New Roman"/>
        <family val="1"/>
      </rPr>
      <t>Heating Degree Day (H</t>
    </r>
    <r>
      <rPr>
        <vertAlign val="subscript"/>
        <sz val="10"/>
        <color indexed="8"/>
        <rFont val="Times New Roman"/>
        <family val="1"/>
      </rPr>
      <t>D2</t>
    </r>
    <r>
      <rPr>
        <sz val="10"/>
        <color indexed="8"/>
        <rFont val="Times New Roman"/>
        <family val="1"/>
      </rPr>
      <t>)</t>
    </r>
  </si>
  <si>
    <r>
      <t xml:space="preserve">N. 7)  </t>
    </r>
    <r>
      <rPr>
        <sz val="10"/>
        <color indexed="8"/>
        <rFont val="Times New Roman"/>
        <family val="1"/>
      </rPr>
      <t>Effective heating degree days is the temperature differential between the isolated end and the greenhouse.</t>
    </r>
  </si>
  <si>
    <t>(Rf. 5)(Eq. 7)</t>
  </si>
  <si>
    <t>(Rf. 5)(Eq. 8)</t>
  </si>
  <si>
    <t>(Rf. 5)(Eq. 9)</t>
  </si>
  <si>
    <t>(N. 7)(Eq. 10)</t>
  </si>
  <si>
    <t>Incremental Boiler Fuel Cost</t>
  </si>
  <si>
    <r>
      <t xml:space="preserve">N. 3) </t>
    </r>
    <r>
      <rPr>
        <sz val="10"/>
        <color indexed="8"/>
        <rFont val="Times New Roman"/>
        <family val="1"/>
      </rPr>
      <t>Incremental boiler fuel cost according to utility bills. See Site Data section.</t>
    </r>
  </si>
  <si>
    <t>AR No. #</t>
  </si>
  <si>
    <t>Source:  http://www.flickr.com/photos/e3000/</t>
  </si>
  <si>
    <r>
      <t xml:space="preserve">N. 2) </t>
    </r>
    <r>
      <rPr>
        <sz val="10"/>
        <color indexed="8"/>
        <rFont val="Times New Roman"/>
        <family val="1"/>
      </rPr>
      <t>Boiler fuel consumption according to utility bills. See Site Data section.</t>
    </r>
  </si>
  <si>
    <r>
      <t>Rf. 2)</t>
    </r>
    <r>
      <rPr>
        <sz val="10"/>
        <color indexed="8"/>
        <rFont val="Times New Roman"/>
        <family val="1"/>
      </rPr>
      <t xml:space="preserve">  www.degreedays.net</t>
    </r>
  </si>
  <si>
    <r>
      <t xml:space="preserve">N. 6) </t>
    </r>
    <r>
      <rPr>
        <sz val="10"/>
        <color indexed="8"/>
        <rFont val="Times New Roman"/>
        <family val="1"/>
      </rPr>
      <t>For moving air with a average velocity of 1.8 mph.  (Linear extrapolation of R-value data.)</t>
    </r>
  </si>
  <si>
    <t>(MMBtu)*</t>
  </si>
  <si>
    <t>(therm)*</t>
  </si>
  <si>
    <t>*  1 MMBtu = 1,000,000 Btu, 1 therm = 100,000 Btu</t>
  </si>
</sst>
</file>

<file path=xl/styles.xml><?xml version="1.0" encoding="utf-8"?>
<styleSheet xmlns="http://schemas.openxmlformats.org/spreadsheetml/2006/main">
  <numFmts count="8">
    <numFmt numFmtId="6" formatCode="&quot;$&quot;#,##0_);[Red]\(&quot;$&quot;#,##0\)"/>
    <numFmt numFmtId="43" formatCode="_(* #,##0.00_);_(* \(#,##0.00\);_(* &quot;-&quot;??_);_(@_)"/>
    <numFmt numFmtId="168" formatCode="0.0"/>
    <numFmt numFmtId="169" formatCode="#,##0.0"/>
    <numFmt numFmtId="172" formatCode="&quot;$&quot;#,##0"/>
    <numFmt numFmtId="176" formatCode="&quot;$&quot;#,##0.00"/>
    <numFmt numFmtId="187" formatCode="#,##0.0;[Red]#,##0.0"/>
    <numFmt numFmtId="189" formatCode="#,##0.0000"/>
  </numFmts>
  <fonts count="22">
    <font>
      <sz val="11"/>
      <color indexed="8"/>
      <name val="Calibri"/>
      <family val="2"/>
    </font>
    <font>
      <sz val="10"/>
      <name val="Arial"/>
    </font>
    <font>
      <sz val="8"/>
      <name val="Tahoma"/>
      <family val="2"/>
    </font>
    <font>
      <b/>
      <sz val="12"/>
      <color indexed="8"/>
      <name val="Times New Roman"/>
      <family val="1"/>
    </font>
    <font>
      <sz val="12"/>
      <color indexed="8"/>
      <name val="Times New Roman"/>
      <family val="1"/>
    </font>
    <font>
      <i/>
      <sz val="10"/>
      <color indexed="8"/>
      <name val="Times New Roman"/>
      <family val="1"/>
    </font>
    <font>
      <sz val="11"/>
      <color indexed="8"/>
      <name val="Times New Roman"/>
      <family val="1"/>
    </font>
    <font>
      <sz val="10"/>
      <color indexed="8"/>
      <name val="Times New Roman"/>
      <family val="1"/>
    </font>
    <font>
      <b/>
      <sz val="20"/>
      <color indexed="9"/>
      <name val="Times New Roman"/>
      <family val="1"/>
    </font>
    <font>
      <sz val="20"/>
      <color indexed="9"/>
      <name val="Times New Roman"/>
      <family val="1"/>
    </font>
    <font>
      <sz val="9"/>
      <color indexed="8"/>
      <name val="Times New Roman"/>
      <family val="1"/>
    </font>
    <font>
      <vertAlign val="superscript"/>
      <sz val="9"/>
      <color indexed="8"/>
      <name val="Times New Roman"/>
      <family val="1"/>
    </font>
    <font>
      <b/>
      <sz val="10"/>
      <color indexed="8"/>
      <name val="Times New Roman"/>
      <family val="1"/>
    </font>
    <font>
      <vertAlign val="subscript"/>
      <sz val="10"/>
      <color indexed="8"/>
      <name val="Times New Roman"/>
      <family val="1"/>
    </font>
    <font>
      <sz val="11"/>
      <name val="Times New Roman"/>
      <family val="1"/>
    </font>
    <font>
      <b/>
      <sz val="9"/>
      <color indexed="8"/>
      <name val="Times New Roman"/>
      <family val="1"/>
    </font>
    <font>
      <i/>
      <vertAlign val="subscript"/>
      <sz val="10"/>
      <color indexed="8"/>
      <name val="Times New Roman"/>
      <family val="1"/>
    </font>
    <font>
      <b/>
      <i/>
      <sz val="11"/>
      <color indexed="8"/>
      <name val="Times New Roman"/>
      <family val="1"/>
    </font>
    <font>
      <b/>
      <i/>
      <sz val="12"/>
      <color indexed="8"/>
      <name val="Times New Roman"/>
      <family val="1"/>
    </font>
    <font>
      <vertAlign val="superscript"/>
      <sz val="10"/>
      <color indexed="8"/>
      <name val="Times New Roman"/>
      <family val="1"/>
    </font>
    <font>
      <sz val="10"/>
      <color indexed="8"/>
      <name val="Calibri"/>
      <family val="2"/>
    </font>
    <font>
      <sz val="11"/>
      <color theme="1"/>
      <name val="Calibri"/>
      <family val="2"/>
      <scheme val="minor"/>
    </font>
  </fonts>
  <fills count="8">
    <fill>
      <patternFill patternType="none"/>
    </fill>
    <fill>
      <patternFill patternType="gray125"/>
    </fill>
    <fill>
      <patternFill patternType="solid">
        <fgColor theme="0"/>
        <bgColor indexed="23"/>
      </patternFill>
    </fill>
    <fill>
      <patternFill patternType="solid">
        <fgColor theme="0" tint="-4.9989318521683403E-2"/>
        <bgColor indexed="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indexed="9"/>
      </patternFill>
    </fill>
    <fill>
      <patternFill patternType="solid">
        <fgColor theme="0" tint="-0.34998626667073579"/>
        <bgColor indexed="23"/>
      </patternFill>
    </fill>
  </fills>
  <borders count="15">
    <border>
      <left/>
      <right/>
      <top/>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style="double">
        <color indexed="64"/>
      </left>
      <right/>
      <top style="thin">
        <color indexed="64"/>
      </top>
      <bottom style="double">
        <color indexed="64"/>
      </bottom>
      <diagonal/>
    </border>
  </borders>
  <cellStyleXfs count="4">
    <xf numFmtId="0" fontId="0" fillId="0" borderId="0"/>
    <xf numFmtId="43" fontId="1" fillId="0" borderId="0" applyFill="0" applyBorder="0" applyAlignment="0" applyProtection="0"/>
    <xf numFmtId="0" fontId="21" fillId="0" borderId="0"/>
    <xf numFmtId="9" fontId="1" fillId="0" borderId="0" applyFill="0" applyBorder="0" applyAlignment="0" applyProtection="0"/>
  </cellStyleXfs>
  <cellXfs count="116">
    <xf numFmtId="0" fontId="0" fillId="0" borderId="0" xfId="0"/>
    <xf numFmtId="0" fontId="3" fillId="0" borderId="0" xfId="0" applyFont="1"/>
    <xf numFmtId="0" fontId="4" fillId="0" borderId="0" xfId="0" applyFont="1"/>
    <xf numFmtId="0" fontId="6" fillId="0" borderId="0" xfId="0" applyFont="1"/>
    <xf numFmtId="0" fontId="4" fillId="0" borderId="0" xfId="0" applyFont="1" applyAlignment="1"/>
    <xf numFmtId="0" fontId="8" fillId="2"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7" fillId="0" borderId="0" xfId="0" applyFont="1" applyAlignment="1"/>
    <xf numFmtId="0" fontId="4" fillId="0" borderId="0" xfId="0" applyFont="1" applyBorder="1" applyAlignment="1"/>
    <xf numFmtId="0" fontId="3" fillId="0" borderId="0" xfId="0" applyFont="1" applyBorder="1" applyAlignment="1"/>
    <xf numFmtId="0" fontId="6" fillId="0" borderId="0" xfId="0" applyFont="1" applyBorder="1" applyAlignment="1"/>
    <xf numFmtId="0" fontId="6" fillId="0" borderId="0" xfId="0" applyFont="1" applyBorder="1"/>
    <xf numFmtId="0" fontId="3" fillId="0" borderId="0" xfId="0" applyFont="1" applyAlignment="1"/>
    <xf numFmtId="0" fontId="10" fillId="0" borderId="0" xfId="0" applyFont="1" applyBorder="1" applyAlignment="1">
      <alignment vertical="center"/>
    </xf>
    <xf numFmtId="0" fontId="7" fillId="0" borderId="0" xfId="0" applyFont="1" applyBorder="1" applyAlignment="1">
      <alignment horizontal="left" vertical="center"/>
    </xf>
    <xf numFmtId="0" fontId="6" fillId="0" borderId="0" xfId="0" applyFont="1" applyBorder="1" applyAlignment="1">
      <alignment horizontal="center"/>
    </xf>
    <xf numFmtId="0" fontId="6" fillId="0" borderId="0" xfId="0" applyFont="1" applyAlignment="1">
      <alignment vertical="center"/>
    </xf>
    <xf numFmtId="0" fontId="7" fillId="0" borderId="0" xfId="0" applyFont="1" applyBorder="1" applyAlignment="1">
      <alignment horizontal="right" vertical="center"/>
    </xf>
    <xf numFmtId="0" fontId="10" fillId="0" borderId="0" xfId="0" applyFont="1" applyAlignment="1">
      <alignment vertical="center"/>
    </xf>
    <xf numFmtId="0" fontId="7" fillId="0" borderId="0" xfId="0" applyFont="1"/>
    <xf numFmtId="0" fontId="4" fillId="0" borderId="0" xfId="0" applyFont="1" applyFill="1" applyBorder="1" applyAlignment="1"/>
    <xf numFmtId="0" fontId="6" fillId="0" borderId="0" xfId="0" applyNumberFormat="1" applyFont="1" applyBorder="1" applyAlignment="1">
      <alignment horizontal="right"/>
    </xf>
    <xf numFmtId="0" fontId="6" fillId="0" borderId="0" xfId="0" applyNumberFormat="1" applyFont="1" applyBorder="1" applyAlignment="1"/>
    <xf numFmtId="0" fontId="10" fillId="0" borderId="0" xfId="0" applyFont="1"/>
    <xf numFmtId="0" fontId="6" fillId="0" borderId="0" xfId="0" applyFont="1" applyFill="1" applyBorder="1" applyAlignment="1"/>
    <xf numFmtId="0" fontId="15" fillId="0" borderId="0" xfId="0" applyFont="1" applyBorder="1" applyAlignment="1">
      <alignment horizontal="right"/>
    </xf>
    <xf numFmtId="0" fontId="6" fillId="0" borderId="0" xfId="0" applyFont="1" applyBorder="1" applyAlignment="1">
      <alignment horizontal="center" vertical="center"/>
    </xf>
    <xf numFmtId="0" fontId="7" fillId="0" borderId="0" xfId="0" applyFont="1" applyBorder="1"/>
    <xf numFmtId="0" fontId="6" fillId="5" borderId="1" xfId="0" applyFont="1" applyFill="1" applyBorder="1"/>
    <xf numFmtId="168" fontId="6" fillId="6" borderId="1" xfId="0" applyNumberFormat="1" applyFont="1" applyFill="1" applyBorder="1" applyAlignment="1"/>
    <xf numFmtId="176" fontId="6" fillId="6" borderId="1" xfId="0" applyNumberFormat="1" applyFont="1" applyFill="1" applyBorder="1" applyAlignment="1"/>
    <xf numFmtId="0" fontId="4" fillId="0" borderId="0" xfId="0" applyFont="1" applyBorder="1" applyAlignment="1">
      <alignment horizontal="right"/>
    </xf>
    <xf numFmtId="0" fontId="15" fillId="0" borderId="0" xfId="0" applyFont="1" applyBorder="1" applyAlignment="1">
      <alignment horizontal="left"/>
    </xf>
    <xf numFmtId="172" fontId="6" fillId="6" borderId="1" xfId="0" applyNumberFormat="1" applyFont="1" applyFill="1" applyBorder="1" applyAlignment="1"/>
    <xf numFmtId="0" fontId="7" fillId="0" borderId="0" xfId="0" applyFont="1" applyFill="1" applyBorder="1"/>
    <xf numFmtId="189" fontId="6" fillId="6" borderId="1" xfId="0" applyNumberFormat="1" applyFont="1" applyFill="1" applyBorder="1" applyAlignment="1"/>
    <xf numFmtId="0" fontId="7" fillId="0" borderId="0" xfId="0" applyFont="1" applyBorder="1" applyAlignment="1">
      <alignment vertical="center"/>
    </xf>
    <xf numFmtId="0" fontId="6" fillId="0" borderId="0" xfId="0" applyFont="1" applyBorder="1" applyAlignment="1">
      <alignment horizontal="left"/>
    </xf>
    <xf numFmtId="187" fontId="14" fillId="6" borderId="1" xfId="1" applyNumberFormat="1" applyFont="1" applyFill="1" applyBorder="1" applyAlignment="1">
      <alignment horizontal="right"/>
    </xf>
    <xf numFmtId="0" fontId="10" fillId="0" borderId="0" xfId="0" applyFont="1" applyFill="1" applyBorder="1" applyAlignment="1">
      <alignment vertical="center"/>
    </xf>
    <xf numFmtId="187" fontId="6" fillId="6" borderId="1" xfId="0" applyNumberFormat="1" applyFont="1" applyFill="1" applyBorder="1" applyAlignment="1">
      <alignment horizontal="right"/>
    </xf>
    <xf numFmtId="187" fontId="6" fillId="5" borderId="1" xfId="0" applyNumberFormat="1" applyFont="1" applyFill="1" applyBorder="1"/>
    <xf numFmtId="0" fontId="6" fillId="0" borderId="0" xfId="0" applyFont="1" applyFill="1" applyBorder="1" applyAlignment="1">
      <alignment horizontal="left"/>
    </xf>
    <xf numFmtId="0" fontId="4" fillId="0" borderId="0" xfId="0" applyFont="1" applyBorder="1" applyAlignment="1">
      <alignment horizontal="left"/>
    </xf>
    <xf numFmtId="0" fontId="6" fillId="0" borderId="0" xfId="0" applyNumberFormat="1" applyFont="1" applyBorder="1"/>
    <xf numFmtId="0" fontId="6" fillId="0" borderId="0" xfId="0" applyFont="1" applyBorder="1" applyAlignment="1">
      <alignment vertical="center"/>
    </xf>
    <xf numFmtId="0" fontId="6" fillId="0" borderId="0" xfId="0" applyFont="1" applyBorder="1" applyAlignment="1">
      <alignment horizontal="right"/>
    </xf>
    <xf numFmtId="0" fontId="6" fillId="0" borderId="0" xfId="0" applyFont="1" applyFill="1" applyBorder="1"/>
    <xf numFmtId="172" fontId="6" fillId="5" borderId="1" xfId="0" applyNumberFormat="1" applyFont="1" applyFill="1" applyBorder="1"/>
    <xf numFmtId="0" fontId="6" fillId="0" borderId="0" xfId="0" applyFont="1" applyAlignment="1"/>
    <xf numFmtId="0" fontId="12" fillId="0" borderId="0" xfId="0" applyFont="1" applyBorder="1" applyAlignment="1">
      <alignment horizontal="left" vertical="top"/>
    </xf>
    <xf numFmtId="0" fontId="12" fillId="0" borderId="0" xfId="0" applyFont="1" applyAlignment="1">
      <alignment vertical="top" wrapText="1"/>
    </xf>
    <xf numFmtId="0" fontId="3" fillId="0" borderId="0" xfId="0" applyFont="1" applyFill="1" applyBorder="1" applyAlignment="1"/>
    <xf numFmtId="0" fontId="6" fillId="0" borderId="0" xfId="0" applyFont="1" applyFill="1" applyBorder="1" applyAlignment="1">
      <alignment vertical="center"/>
    </xf>
    <xf numFmtId="172" fontId="6" fillId="0" borderId="0" xfId="0" applyNumberFormat="1" applyFont="1" applyFill="1" applyBorder="1"/>
    <xf numFmtId="0" fontId="15" fillId="0" borderId="0" xfId="0" applyFont="1" applyFill="1" applyBorder="1" applyAlignment="1">
      <alignment horizontal="right"/>
    </xf>
    <xf numFmtId="172" fontId="6" fillId="0" borderId="0" xfId="0" applyNumberFormat="1" applyFont="1" applyFill="1" applyBorder="1" applyAlignment="1"/>
    <xf numFmtId="0" fontId="6" fillId="0" borderId="0" xfId="0" applyNumberFormat="1" applyFont="1"/>
    <xf numFmtId="0" fontId="6" fillId="5" borderId="1" xfId="0" applyNumberFormat="1" applyFont="1" applyFill="1" applyBorder="1"/>
    <xf numFmtId="0" fontId="6" fillId="5" borderId="1" xfId="0" applyNumberFormat="1" applyFont="1" applyFill="1" applyBorder="1" applyAlignment="1">
      <alignment vertical="center"/>
    </xf>
    <xf numFmtId="0" fontId="17" fillId="0" borderId="0" xfId="0" applyFont="1"/>
    <xf numFmtId="0" fontId="18" fillId="0" borderId="0" xfId="0" applyFont="1" applyBorder="1" applyAlignment="1"/>
    <xf numFmtId="0" fontId="6" fillId="0" borderId="0" xfId="0" applyFont="1" applyFill="1" applyBorder="1" applyAlignment="1">
      <alignment horizontal="right"/>
    </xf>
    <xf numFmtId="0" fontId="15" fillId="0" borderId="0" xfId="0" applyFont="1" applyAlignment="1">
      <alignment horizontal="right"/>
    </xf>
    <xf numFmtId="187" fontId="6" fillId="0" borderId="0" xfId="0" applyNumberFormat="1" applyFont="1" applyFill="1" applyBorder="1"/>
    <xf numFmtId="3" fontId="6" fillId="5" borderId="1" xfId="0" applyNumberFormat="1" applyFont="1" applyFill="1" applyBorder="1"/>
    <xf numFmtId="0" fontId="3" fillId="0" borderId="0" xfId="0" applyFont="1" applyAlignment="1">
      <alignment horizontal="left" vertical="top"/>
    </xf>
    <xf numFmtId="2" fontId="6" fillId="5" borderId="1" xfId="0" applyNumberFormat="1" applyFont="1" applyFill="1" applyBorder="1"/>
    <xf numFmtId="0" fontId="7" fillId="0" borderId="0" xfId="0" applyFont="1" applyBorder="1" applyAlignment="1">
      <alignment horizontal="right"/>
    </xf>
    <xf numFmtId="0" fontId="7" fillId="0" borderId="0" xfId="0" applyFont="1" applyAlignment="1">
      <alignment horizontal="right"/>
    </xf>
    <xf numFmtId="0" fontId="7" fillId="0" borderId="0" xfId="0" applyFont="1" applyFill="1" applyBorder="1" applyAlignment="1">
      <alignment horizontal="right"/>
    </xf>
    <xf numFmtId="0" fontId="17" fillId="0" borderId="0" xfId="0" applyFont="1" applyFill="1" applyBorder="1"/>
    <xf numFmtId="0" fontId="6" fillId="0" borderId="0" xfId="0" applyNumberFormat="1" applyFont="1" applyFill="1" applyBorder="1" applyAlignment="1"/>
    <xf numFmtId="0" fontId="4" fillId="0" borderId="0" xfId="0" applyFont="1" applyFill="1" applyBorder="1" applyAlignment="1">
      <alignment horizontal="right"/>
    </xf>
    <xf numFmtId="187" fontId="14" fillId="0" borderId="0" xfId="1" applyNumberFormat="1" applyFont="1" applyFill="1" applyBorder="1" applyAlignment="1">
      <alignment horizontal="right"/>
    </xf>
    <xf numFmtId="187" fontId="6" fillId="0" borderId="0" xfId="0" applyNumberFormat="1" applyFont="1" applyFill="1" applyBorder="1" applyAlignment="1">
      <alignment horizontal="right"/>
    </xf>
    <xf numFmtId="0" fontId="6" fillId="0" borderId="0" xfId="0" applyNumberFormat="1" applyFont="1" applyFill="1" applyBorder="1"/>
    <xf numFmtId="176" fontId="6" fillId="0" borderId="0" xfId="0" applyNumberFormat="1" applyFont="1" applyFill="1" applyBorder="1" applyAlignment="1"/>
    <xf numFmtId="169" fontId="6" fillId="5" borderId="1" xfId="0" applyNumberFormat="1" applyFont="1" applyFill="1" applyBorder="1"/>
    <xf numFmtId="169" fontId="6" fillId="0" borderId="0" xfId="0" applyNumberFormat="1" applyFont="1"/>
    <xf numFmtId="0" fontId="7" fillId="0" borderId="0" xfId="0" applyFont="1" applyAlignment="1">
      <alignment vertical="top" wrapText="1"/>
    </xf>
    <xf numFmtId="0" fontId="4" fillId="0" borderId="0" xfId="0" applyFont="1" applyAlignment="1">
      <alignment vertical="top" wrapText="1"/>
    </xf>
    <xf numFmtId="0" fontId="3" fillId="0" borderId="0" xfId="0" applyFont="1" applyAlignment="1">
      <alignment horizontal="center"/>
    </xf>
    <xf numFmtId="0" fontId="12" fillId="0" borderId="0" xfId="0" applyFont="1" applyAlignment="1">
      <alignment vertical="center"/>
    </xf>
    <xf numFmtId="0" fontId="5" fillId="0" borderId="0" xfId="0" applyFont="1" applyAlignment="1">
      <alignment horizontal="center"/>
    </xf>
    <xf numFmtId="0" fontId="4" fillId="0" borderId="0" xfId="0" applyFont="1" applyAlignment="1">
      <alignment horizontal="left" vertical="top" wrapText="1"/>
    </xf>
    <xf numFmtId="0" fontId="4" fillId="0" borderId="0" xfId="0" applyNumberFormat="1" applyFont="1" applyAlignment="1">
      <alignment horizontal="left" wrapText="1"/>
    </xf>
    <xf numFmtId="0" fontId="5" fillId="0" borderId="13" xfId="0" applyFont="1" applyBorder="1" applyAlignment="1">
      <alignment horizontal="left"/>
    </xf>
    <xf numFmtId="0" fontId="4" fillId="0" borderId="6"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169" fontId="4" fillId="0" borderId="14" xfId="0" applyNumberFormat="1" applyFont="1" applyBorder="1" applyAlignment="1">
      <alignment horizontal="center"/>
    </xf>
    <xf numFmtId="169" fontId="4" fillId="0" borderId="11" xfId="0" applyNumberFormat="1" applyFont="1" applyBorder="1" applyAlignment="1">
      <alignment horizontal="center"/>
    </xf>
    <xf numFmtId="6" fontId="4" fillId="0" borderId="11" xfId="0" applyNumberFormat="1"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0" xfId="0" applyFont="1" applyBorder="1" applyAlignment="1">
      <alignment horizontal="center"/>
    </xf>
    <xf numFmtId="0" fontId="3" fillId="0" borderId="0" xfId="0" applyFont="1" applyAlignment="1">
      <alignment horizontal="center"/>
    </xf>
    <xf numFmtId="0" fontId="8" fillId="7" borderId="1" xfId="0" applyFont="1" applyFill="1" applyBorder="1" applyAlignment="1">
      <alignment horizontal="left" vertical="center"/>
    </xf>
    <xf numFmtId="0" fontId="12" fillId="0" borderId="0" xfId="0" applyFont="1" applyAlignment="1">
      <alignment horizontal="left" vertical="top" wrapText="1"/>
    </xf>
    <xf numFmtId="0" fontId="7" fillId="0" borderId="0" xfId="0" applyFont="1" applyAlignment="1">
      <alignment horizontal="left" vertical="top" wrapText="1"/>
    </xf>
    <xf numFmtId="0" fontId="12" fillId="0" borderId="0" xfId="0" applyFont="1" applyAlignment="1">
      <alignment horizontal="left" vertical="center" wrapText="1"/>
    </xf>
    <xf numFmtId="3" fontId="6" fillId="3" borderId="1" xfId="0" applyNumberFormat="1" applyFont="1" applyFill="1" applyBorder="1" applyAlignment="1" applyProtection="1">
      <alignment horizontal="right"/>
      <protection locked="0"/>
    </xf>
    <xf numFmtId="0" fontId="6" fillId="4" borderId="1" xfId="0" applyFont="1" applyFill="1" applyBorder="1" applyProtection="1">
      <protection locked="0"/>
    </xf>
    <xf numFmtId="3" fontId="6" fillId="4" borderId="1" xfId="0" applyNumberFormat="1" applyFont="1" applyFill="1" applyBorder="1" applyProtection="1">
      <protection locked="0"/>
    </xf>
    <xf numFmtId="176" fontId="6" fillId="3" borderId="1" xfId="0" applyNumberFormat="1" applyFont="1" applyFill="1" applyBorder="1" applyAlignment="1" applyProtection="1">
      <alignment horizontal="right"/>
      <protection locked="0"/>
    </xf>
    <xf numFmtId="168" fontId="14" fillId="3" borderId="1" xfId="3" applyNumberFormat="1" applyFont="1" applyFill="1" applyBorder="1" applyAlignment="1" applyProtection="1">
      <protection locked="0"/>
    </xf>
    <xf numFmtId="3" fontId="6" fillId="3" borderId="1" xfId="0" applyNumberFormat="1" applyFont="1" applyFill="1" applyBorder="1" applyAlignment="1" applyProtection="1">
      <protection locked="0"/>
    </xf>
    <xf numFmtId="0" fontId="6" fillId="3" borderId="1" xfId="0" applyNumberFormat="1" applyFont="1" applyFill="1" applyBorder="1" applyAlignment="1" applyProtection="1">
      <protection locked="0"/>
    </xf>
    <xf numFmtId="2" fontId="6" fillId="3" borderId="1" xfId="0" applyNumberFormat="1" applyFont="1" applyFill="1" applyBorder="1" applyAlignment="1" applyProtection="1">
      <protection locked="0"/>
    </xf>
  </cellXfs>
  <cellStyles count="4">
    <cellStyle name="Comma" xfId="1" builtinId="3"/>
    <cellStyle name="Normal" xfId="0" builtinId="0"/>
    <cellStyle name="Normal 2"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11" Type="http://schemas.openxmlformats.org/officeDocument/2006/relationships/image" Target="../media/image19.emf"/><Relationship Id="rId5" Type="http://schemas.openxmlformats.org/officeDocument/2006/relationships/image" Target="../media/image13.emf"/><Relationship Id="rId10" Type="http://schemas.openxmlformats.org/officeDocument/2006/relationships/image" Target="../media/image18.emf"/><Relationship Id="rId4" Type="http://schemas.openxmlformats.org/officeDocument/2006/relationships/image" Target="../media/image12.emf"/><Relationship Id="rId9"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12</xdr:col>
      <xdr:colOff>28575</xdr:colOff>
      <xdr:row>31</xdr:row>
      <xdr:rowOff>19050</xdr:rowOff>
    </xdr:from>
    <xdr:to>
      <xdr:col>23</xdr:col>
      <xdr:colOff>904875</xdr:colOff>
      <xdr:row>41</xdr:row>
      <xdr:rowOff>190500</xdr:rowOff>
    </xdr:to>
    <xdr:pic>
      <xdr:nvPicPr>
        <xdr:cNvPr id="14337" name="Picture 2" descr="Isolate Unused Ends.jpg"/>
        <xdr:cNvPicPr>
          <a:picLocks noChangeAspect="1"/>
        </xdr:cNvPicPr>
      </xdr:nvPicPr>
      <xdr:blipFill>
        <a:blip xmlns:r="http://schemas.openxmlformats.org/officeDocument/2006/relationships" r:embed="rId1" cstate="print"/>
        <a:srcRect b="1959"/>
        <a:stretch>
          <a:fillRect/>
        </a:stretch>
      </xdr:blipFill>
      <xdr:spPr bwMode="auto">
        <a:xfrm>
          <a:off x="3048000" y="6219825"/>
          <a:ext cx="2971800" cy="2171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400050</xdr:colOff>
      <xdr:row>0</xdr:row>
      <xdr:rowOff>19050</xdr:rowOff>
    </xdr:from>
    <xdr:to>
      <xdr:col>9</xdr:col>
      <xdr:colOff>66675</xdr:colOff>
      <xdr:row>0</xdr:row>
      <xdr:rowOff>361950</xdr:rowOff>
    </xdr:to>
    <xdr:pic>
      <xdr:nvPicPr>
        <xdr:cNvPr id="2643" name="Picture 2" descr="Energy Efficiency Center Logo.bmp"/>
        <xdr:cNvPicPr>
          <a:picLocks noChangeAspect="1"/>
        </xdr:cNvPicPr>
      </xdr:nvPicPr>
      <xdr:blipFill>
        <a:blip xmlns:r="http://schemas.openxmlformats.org/officeDocument/2006/relationships" r:embed="rId1" cstate="print"/>
        <a:srcRect/>
        <a:stretch>
          <a:fillRect/>
        </a:stretch>
      </xdr:blipFill>
      <xdr:spPr bwMode="auto">
        <a:xfrm>
          <a:off x="4733925" y="19050"/>
          <a:ext cx="1809750" cy="342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400050</xdr:colOff>
      <xdr:row>0</xdr:row>
      <xdr:rowOff>19050</xdr:rowOff>
    </xdr:from>
    <xdr:to>
      <xdr:col>9</xdr:col>
      <xdr:colOff>66675</xdr:colOff>
      <xdr:row>0</xdr:row>
      <xdr:rowOff>361950</xdr:rowOff>
    </xdr:to>
    <xdr:pic>
      <xdr:nvPicPr>
        <xdr:cNvPr id="10726" name="Picture 2" descr="Energy Efficiency Center Logo.bmp"/>
        <xdr:cNvPicPr>
          <a:picLocks noChangeAspect="1"/>
        </xdr:cNvPicPr>
      </xdr:nvPicPr>
      <xdr:blipFill>
        <a:blip xmlns:r="http://schemas.openxmlformats.org/officeDocument/2006/relationships" r:embed="rId1" cstate="print"/>
        <a:srcRect/>
        <a:stretch>
          <a:fillRect/>
        </a:stretch>
      </xdr:blipFill>
      <xdr:spPr bwMode="auto">
        <a:xfrm>
          <a:off x="4733925" y="19050"/>
          <a:ext cx="1809750" cy="342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1.vml"/><Relationship Id="rId7" Type="http://schemas.openxmlformats.org/officeDocument/2006/relationships/oleObject" Target="../embeddings/oleObject4.bin"/><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3.bin"/><Relationship Id="rId5" Type="http://schemas.openxmlformats.org/officeDocument/2006/relationships/oleObject" Target="../embeddings/oleObject2.bin"/><Relationship Id="rId4" Type="http://schemas.openxmlformats.org/officeDocument/2006/relationships/oleObject" Target="../embeddings/oleObject1.bin"/><Relationship Id="rId9" Type="http://schemas.openxmlformats.org/officeDocument/2006/relationships/oleObject" Target="../embeddings/oleObject6.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11.bin"/><Relationship Id="rId13" Type="http://schemas.openxmlformats.org/officeDocument/2006/relationships/oleObject" Target="../embeddings/oleObject16.bin"/><Relationship Id="rId3" Type="http://schemas.openxmlformats.org/officeDocument/2006/relationships/vmlDrawing" Target="../drawings/vmlDrawing2.vml"/><Relationship Id="rId7" Type="http://schemas.openxmlformats.org/officeDocument/2006/relationships/oleObject" Target="../embeddings/oleObject10.bin"/><Relationship Id="rId12" Type="http://schemas.openxmlformats.org/officeDocument/2006/relationships/oleObject" Target="../embeddings/oleObject15.bin"/><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9.bin"/><Relationship Id="rId11" Type="http://schemas.openxmlformats.org/officeDocument/2006/relationships/oleObject" Target="../embeddings/oleObject14.bin"/><Relationship Id="rId5" Type="http://schemas.openxmlformats.org/officeDocument/2006/relationships/oleObject" Target="../embeddings/oleObject8.bin"/><Relationship Id="rId10" Type="http://schemas.openxmlformats.org/officeDocument/2006/relationships/oleObject" Target="../embeddings/oleObject13.bin"/><Relationship Id="rId4" Type="http://schemas.openxmlformats.org/officeDocument/2006/relationships/oleObject" Target="../embeddings/oleObject7.bin"/><Relationship Id="rId9" Type="http://schemas.openxmlformats.org/officeDocument/2006/relationships/oleObject" Target="../embeddings/oleObject12.bin"/><Relationship Id="rId14" Type="http://schemas.openxmlformats.org/officeDocument/2006/relationships/oleObject" Target="../embeddings/oleObject17.bin"/></Relationships>
</file>

<file path=xl/worksheets/sheet1.xml><?xml version="1.0" encoding="utf-8"?>
<worksheet xmlns="http://schemas.openxmlformats.org/spreadsheetml/2006/main" xmlns:r="http://schemas.openxmlformats.org/officeDocument/2006/relationships">
  <dimension ref="A1:X43"/>
  <sheetViews>
    <sheetView showGridLines="0" tabSelected="1" view="pageBreakPreview" zoomScaleNormal="100" zoomScaleSheetLayoutView="100" workbookViewId="0">
      <selection activeCell="Y1" sqref="Y1"/>
    </sheetView>
  </sheetViews>
  <sheetFormatPr defaultRowHeight="15.75" customHeight="1"/>
  <cols>
    <col min="1" max="1" width="13.85546875" style="2" customWidth="1"/>
    <col min="2" max="23" width="2.85546875" style="2" customWidth="1"/>
    <col min="24" max="24" width="13.85546875" style="2" customWidth="1"/>
    <col min="25" max="16384" width="9.140625" style="2"/>
  </cols>
  <sheetData>
    <row r="1" spans="1:24" ht="15.75" customHeight="1">
      <c r="A1" s="103" t="s">
        <v>177</v>
      </c>
      <c r="B1" s="103"/>
      <c r="C1" s="103"/>
      <c r="D1" s="103"/>
      <c r="E1" s="103"/>
      <c r="F1" s="103"/>
      <c r="G1" s="103"/>
      <c r="H1" s="103"/>
      <c r="I1" s="103"/>
      <c r="J1" s="103"/>
      <c r="K1" s="103"/>
      <c r="L1" s="103"/>
      <c r="M1" s="103"/>
      <c r="N1" s="103"/>
      <c r="O1" s="103"/>
      <c r="P1" s="103"/>
      <c r="Q1" s="103"/>
      <c r="R1" s="103"/>
      <c r="S1" s="103"/>
      <c r="T1" s="103"/>
      <c r="U1" s="103"/>
      <c r="V1" s="103"/>
      <c r="W1" s="103"/>
      <c r="X1" s="103"/>
    </row>
    <row r="2" spans="1:24" ht="15.75" customHeight="1">
      <c r="A2" s="103" t="s">
        <v>161</v>
      </c>
      <c r="B2" s="103"/>
      <c r="C2" s="103"/>
      <c r="D2" s="103"/>
      <c r="E2" s="103"/>
      <c r="F2" s="103"/>
      <c r="G2" s="103"/>
      <c r="H2" s="103"/>
      <c r="I2" s="103"/>
      <c r="J2" s="103"/>
      <c r="K2" s="103"/>
      <c r="L2" s="103"/>
      <c r="M2" s="103"/>
      <c r="N2" s="103"/>
      <c r="O2" s="103"/>
      <c r="P2" s="103"/>
      <c r="Q2" s="103"/>
      <c r="R2" s="103"/>
      <c r="S2" s="103"/>
      <c r="T2" s="103"/>
      <c r="U2" s="103"/>
      <c r="V2" s="103"/>
      <c r="W2" s="103"/>
      <c r="X2" s="103"/>
    </row>
    <row r="3" spans="1:24" ht="15.75" customHeight="1">
      <c r="A3" s="83"/>
      <c r="B3" s="83"/>
      <c r="C3" s="83"/>
      <c r="D3" s="83"/>
      <c r="E3" s="83"/>
      <c r="F3" s="83"/>
      <c r="G3" s="83"/>
      <c r="H3" s="83"/>
      <c r="I3" s="83"/>
      <c r="J3" s="83"/>
      <c r="K3" s="83"/>
      <c r="L3" s="83"/>
      <c r="M3" s="83"/>
      <c r="N3" s="83"/>
      <c r="O3" s="83"/>
      <c r="P3" s="83"/>
      <c r="Q3" s="83"/>
      <c r="R3" s="83"/>
      <c r="S3" s="83"/>
      <c r="T3" s="83"/>
      <c r="U3" s="83"/>
      <c r="V3" s="83"/>
      <c r="W3" s="83"/>
      <c r="X3" s="83"/>
    </row>
    <row r="4" spans="1:24" ht="15.75" customHeight="1">
      <c r="A4" s="83"/>
      <c r="B4" s="83"/>
      <c r="C4" s="83"/>
      <c r="D4" s="83"/>
      <c r="E4" s="83"/>
      <c r="F4" s="83"/>
      <c r="G4" s="83"/>
      <c r="H4" s="83"/>
      <c r="I4" s="83"/>
      <c r="J4" s="83"/>
      <c r="K4" s="83"/>
      <c r="L4" s="83"/>
      <c r="M4" s="83"/>
      <c r="N4" s="83"/>
      <c r="O4" s="83"/>
      <c r="P4" s="83"/>
      <c r="Q4" s="83"/>
      <c r="R4" s="83"/>
      <c r="S4" s="83"/>
      <c r="T4" s="83"/>
      <c r="U4" s="83"/>
      <c r="V4" s="83"/>
      <c r="W4" s="83"/>
      <c r="X4" s="83"/>
    </row>
    <row r="5" spans="1:24" ht="15.75" customHeight="1">
      <c r="A5" s="1" t="s">
        <v>152</v>
      </c>
      <c r="B5" s="83"/>
      <c r="C5" s="83"/>
      <c r="D5" s="83"/>
      <c r="E5" s="83"/>
      <c r="F5" s="83"/>
      <c r="G5" s="83"/>
      <c r="H5" s="83"/>
      <c r="I5" s="83"/>
      <c r="J5" s="83"/>
      <c r="K5" s="83"/>
      <c r="L5" s="83"/>
      <c r="M5" s="83"/>
      <c r="N5" s="83"/>
      <c r="O5" s="83"/>
      <c r="P5" s="83"/>
      <c r="Q5" s="83"/>
      <c r="R5" s="83"/>
      <c r="S5" s="83"/>
      <c r="T5" s="83"/>
      <c r="U5" s="83"/>
      <c r="V5" s="83"/>
      <c r="W5" s="83"/>
      <c r="X5" s="83"/>
    </row>
    <row r="6" spans="1:24" ht="15.75" customHeight="1">
      <c r="A6" s="1"/>
      <c r="B6" s="83"/>
      <c r="C6" s="83"/>
      <c r="D6" s="83"/>
      <c r="E6" s="83"/>
      <c r="F6" s="83"/>
      <c r="G6" s="83"/>
      <c r="H6" s="83"/>
      <c r="I6" s="83"/>
      <c r="J6" s="83"/>
      <c r="K6" s="83"/>
      <c r="L6" s="83"/>
      <c r="M6" s="83"/>
      <c r="N6" s="83"/>
      <c r="O6" s="83"/>
      <c r="P6" s="83"/>
      <c r="Q6" s="83"/>
      <c r="R6" s="83"/>
      <c r="S6" s="83"/>
      <c r="T6" s="83"/>
      <c r="U6" s="83"/>
      <c r="V6" s="83"/>
      <c r="W6" s="83"/>
      <c r="X6" s="83"/>
    </row>
    <row r="7" spans="1:24" ht="15.75" customHeight="1">
      <c r="A7" s="86" t="str">
        <f>"Isolate and install insulation around unused ends in the greenhouse to reduce heat loss by "&amp;Calculation2!M4&amp;"% while reducing associated energy usage by "&amp;Calculation2!M5&amp;"%."</f>
        <v>Isolate and install insulation around unused ends in the greenhouse to reduce heat loss by 85.8% while reducing associated energy usage by 20.5%.</v>
      </c>
      <c r="B7" s="86"/>
      <c r="C7" s="86"/>
      <c r="D7" s="86"/>
      <c r="E7" s="86"/>
      <c r="F7" s="86"/>
      <c r="G7" s="86"/>
      <c r="H7" s="86"/>
      <c r="I7" s="86"/>
      <c r="J7" s="86"/>
      <c r="K7" s="86"/>
      <c r="L7" s="86"/>
      <c r="M7" s="86"/>
      <c r="N7" s="86"/>
      <c r="O7" s="86"/>
      <c r="P7" s="86"/>
      <c r="Q7" s="86"/>
      <c r="R7" s="86"/>
      <c r="S7" s="86"/>
      <c r="T7" s="86"/>
      <c r="U7" s="86"/>
      <c r="V7" s="86"/>
      <c r="W7" s="86"/>
      <c r="X7" s="86"/>
    </row>
    <row r="8" spans="1:24" ht="15.75" customHeight="1">
      <c r="A8" s="86"/>
      <c r="B8" s="86"/>
      <c r="C8" s="86"/>
      <c r="D8" s="86"/>
      <c r="E8" s="86"/>
      <c r="F8" s="86"/>
      <c r="G8" s="86"/>
      <c r="H8" s="86"/>
      <c r="I8" s="86"/>
      <c r="J8" s="86"/>
      <c r="K8" s="86"/>
      <c r="L8" s="86"/>
      <c r="M8" s="86"/>
      <c r="N8" s="86"/>
      <c r="O8" s="86"/>
      <c r="P8" s="86"/>
      <c r="Q8" s="86"/>
      <c r="R8" s="86"/>
      <c r="S8" s="86"/>
      <c r="T8" s="86"/>
      <c r="U8" s="86"/>
      <c r="V8" s="86"/>
      <c r="W8" s="86"/>
      <c r="X8" s="86"/>
    </row>
    <row r="9" spans="1:24" ht="15.75" customHeight="1" thickBot="1"/>
    <row r="10" spans="1:24" ht="15.75" customHeight="1" thickTop="1">
      <c r="B10" s="97" t="s">
        <v>153</v>
      </c>
      <c r="C10" s="98"/>
      <c r="D10" s="98"/>
      <c r="E10" s="98"/>
      <c r="F10" s="98"/>
      <c r="G10" s="98"/>
      <c r="H10" s="98"/>
      <c r="I10" s="98"/>
      <c r="J10" s="98"/>
      <c r="K10" s="98"/>
      <c r="L10" s="98"/>
      <c r="M10" s="98"/>
      <c r="N10" s="98"/>
      <c r="O10" s="98"/>
      <c r="P10" s="98"/>
      <c r="Q10" s="98"/>
      <c r="R10" s="98"/>
      <c r="S10" s="98"/>
      <c r="T10" s="98"/>
      <c r="U10" s="98"/>
      <c r="V10" s="98"/>
      <c r="W10" s="99"/>
    </row>
    <row r="11" spans="1:24" ht="15.75" customHeight="1">
      <c r="B11" s="100" t="s">
        <v>154</v>
      </c>
      <c r="C11" s="101"/>
      <c r="D11" s="101"/>
      <c r="E11" s="101"/>
      <c r="F11" s="101" t="s">
        <v>154</v>
      </c>
      <c r="G11" s="101"/>
      <c r="H11" s="101"/>
      <c r="I11" s="101"/>
      <c r="J11" s="101" t="s">
        <v>155</v>
      </c>
      <c r="K11" s="101"/>
      <c r="L11" s="101"/>
      <c r="M11" s="101"/>
      <c r="N11" s="101" t="s">
        <v>156</v>
      </c>
      <c r="O11" s="101"/>
      <c r="P11" s="101"/>
      <c r="Q11" s="101"/>
      <c r="R11" s="101"/>
      <c r="S11" s="101"/>
      <c r="T11" s="101" t="s">
        <v>16</v>
      </c>
      <c r="U11" s="101"/>
      <c r="V11" s="101"/>
      <c r="W11" s="102"/>
    </row>
    <row r="12" spans="1:24" ht="15.75" customHeight="1">
      <c r="B12" s="89" t="s">
        <v>182</v>
      </c>
      <c r="C12" s="90"/>
      <c r="D12" s="90"/>
      <c r="E12" s="90"/>
      <c r="F12" s="90" t="s">
        <v>183</v>
      </c>
      <c r="G12" s="90"/>
      <c r="H12" s="90"/>
      <c r="I12" s="90"/>
      <c r="J12" s="90" t="s">
        <v>157</v>
      </c>
      <c r="K12" s="90"/>
      <c r="L12" s="90"/>
      <c r="M12" s="90"/>
      <c r="N12" s="90" t="s">
        <v>155</v>
      </c>
      <c r="O12" s="90"/>
      <c r="P12" s="90"/>
      <c r="Q12" s="90"/>
      <c r="R12" s="90"/>
      <c r="S12" s="90"/>
      <c r="T12" s="90" t="s">
        <v>158</v>
      </c>
      <c r="U12" s="90"/>
      <c r="V12" s="90"/>
      <c r="W12" s="91"/>
    </row>
    <row r="13" spans="1:24" ht="15.75" customHeight="1" thickBot="1">
      <c r="B13" s="92">
        <f>Calculation2!M6</f>
        <v>2046.7</v>
      </c>
      <c r="C13" s="93"/>
      <c r="D13" s="93"/>
      <c r="E13" s="93"/>
      <c r="F13" s="93">
        <f>Calculation2!M7</f>
        <v>20467.3</v>
      </c>
      <c r="G13" s="93"/>
      <c r="H13" s="93"/>
      <c r="I13" s="93"/>
      <c r="J13" s="94">
        <f>Calculation2!M8</f>
        <v>20467</v>
      </c>
      <c r="K13" s="94"/>
      <c r="L13" s="94"/>
      <c r="M13" s="94"/>
      <c r="N13" s="94">
        <f>Calculation2!M9</f>
        <v>17438</v>
      </c>
      <c r="O13" s="94"/>
      <c r="P13" s="94"/>
      <c r="Q13" s="94"/>
      <c r="R13" s="94"/>
      <c r="S13" s="94"/>
      <c r="T13" s="95">
        <f>Calculation2!M10</f>
        <v>0.9</v>
      </c>
      <c r="U13" s="95"/>
      <c r="V13" s="95"/>
      <c r="W13" s="96"/>
    </row>
    <row r="14" spans="1:24" ht="15.75" customHeight="1" thickTop="1">
      <c r="B14" s="88" t="s">
        <v>184</v>
      </c>
      <c r="C14" s="88"/>
      <c r="D14" s="88"/>
      <c r="E14" s="88"/>
      <c r="F14" s="88"/>
      <c r="G14" s="88"/>
      <c r="H14" s="88"/>
      <c r="I14" s="88"/>
      <c r="J14" s="88"/>
      <c r="K14" s="88"/>
      <c r="L14" s="88"/>
      <c r="M14" s="88"/>
      <c r="N14" s="88"/>
      <c r="O14" s="88"/>
      <c r="P14" s="88"/>
      <c r="Q14" s="88"/>
      <c r="R14" s="88"/>
      <c r="S14" s="88"/>
      <c r="T14" s="88"/>
      <c r="U14" s="88"/>
      <c r="V14" s="88"/>
      <c r="W14" s="88"/>
    </row>
    <row r="17" spans="1:24" ht="15.75" customHeight="1">
      <c r="A17" s="1" t="s">
        <v>159</v>
      </c>
    </row>
    <row r="19" spans="1:24" ht="15.75" customHeight="1">
      <c r="A19" s="87" t="s">
        <v>168</v>
      </c>
      <c r="B19" s="87"/>
      <c r="C19" s="87"/>
      <c r="D19" s="87"/>
      <c r="E19" s="87"/>
      <c r="F19" s="87"/>
      <c r="G19" s="87"/>
      <c r="H19" s="87"/>
      <c r="I19" s="87"/>
      <c r="J19" s="87"/>
      <c r="K19" s="87"/>
      <c r="L19" s="87"/>
      <c r="M19" s="87"/>
      <c r="N19" s="87"/>
      <c r="O19" s="87"/>
      <c r="P19" s="87"/>
      <c r="Q19" s="87"/>
      <c r="R19" s="87"/>
      <c r="S19" s="87"/>
      <c r="T19" s="87"/>
      <c r="U19" s="87"/>
      <c r="V19" s="87"/>
      <c r="W19" s="87"/>
      <c r="X19" s="87"/>
    </row>
    <row r="20" spans="1:24" ht="15.75" customHeight="1">
      <c r="A20" s="87"/>
      <c r="B20" s="87"/>
      <c r="C20" s="87"/>
      <c r="D20" s="87"/>
      <c r="E20" s="87"/>
      <c r="F20" s="87"/>
      <c r="G20" s="87"/>
      <c r="H20" s="87"/>
      <c r="I20" s="87"/>
      <c r="J20" s="87"/>
      <c r="K20" s="87"/>
      <c r="L20" s="87"/>
      <c r="M20" s="87"/>
      <c r="N20" s="87"/>
      <c r="O20" s="87"/>
      <c r="P20" s="87"/>
      <c r="Q20" s="87"/>
      <c r="R20" s="87"/>
      <c r="S20" s="87"/>
      <c r="T20" s="87"/>
      <c r="U20" s="87"/>
      <c r="V20" s="87"/>
      <c r="W20" s="87"/>
      <c r="X20" s="87"/>
    </row>
    <row r="21" spans="1:24" ht="15.75" customHeight="1">
      <c r="A21" s="87"/>
      <c r="B21" s="87"/>
      <c r="C21" s="87"/>
      <c r="D21" s="87"/>
      <c r="E21" s="87"/>
      <c r="F21" s="87"/>
      <c r="G21" s="87"/>
      <c r="H21" s="87"/>
      <c r="I21" s="87"/>
      <c r="J21" s="87"/>
      <c r="K21" s="87"/>
      <c r="L21" s="87"/>
      <c r="M21" s="87"/>
      <c r="N21" s="87"/>
      <c r="O21" s="87"/>
      <c r="P21" s="87"/>
      <c r="Q21" s="87"/>
      <c r="R21" s="87"/>
      <c r="S21" s="87"/>
      <c r="T21" s="87"/>
      <c r="U21" s="87"/>
      <c r="V21" s="87"/>
      <c r="W21" s="87"/>
      <c r="X21" s="87"/>
    </row>
    <row r="22" spans="1:24" ht="15.7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row>
    <row r="23" spans="1:24" ht="15.75" customHeight="1">
      <c r="A23" s="87"/>
      <c r="B23" s="87"/>
      <c r="C23" s="87"/>
      <c r="D23" s="87"/>
      <c r="E23" s="87"/>
      <c r="F23" s="87"/>
      <c r="G23" s="87"/>
      <c r="H23" s="87"/>
      <c r="I23" s="87"/>
      <c r="J23" s="87"/>
      <c r="K23" s="87"/>
      <c r="L23" s="87"/>
      <c r="M23" s="87"/>
      <c r="N23" s="87"/>
      <c r="O23" s="87"/>
      <c r="P23" s="87"/>
      <c r="Q23" s="87"/>
      <c r="R23" s="87"/>
      <c r="S23" s="87"/>
      <c r="T23" s="87"/>
      <c r="U23" s="87"/>
      <c r="V23" s="87"/>
      <c r="W23" s="87"/>
      <c r="X23" s="87"/>
    </row>
    <row r="24" spans="1:24" ht="15.75" customHeight="1">
      <c r="A24" s="87"/>
      <c r="B24" s="87"/>
      <c r="C24" s="87"/>
      <c r="D24" s="87"/>
      <c r="E24" s="87"/>
      <c r="F24" s="87"/>
      <c r="G24" s="87"/>
      <c r="H24" s="87"/>
      <c r="I24" s="87"/>
      <c r="J24" s="87"/>
      <c r="K24" s="87"/>
      <c r="L24" s="87"/>
      <c r="M24" s="87"/>
      <c r="N24" s="87"/>
      <c r="O24" s="87"/>
      <c r="P24" s="87"/>
      <c r="Q24" s="87"/>
      <c r="R24" s="87"/>
      <c r="S24" s="87"/>
      <c r="T24" s="87"/>
      <c r="U24" s="87"/>
      <c r="V24" s="87"/>
      <c r="W24" s="87"/>
      <c r="X24" s="87"/>
    </row>
    <row r="25" spans="1:24" ht="15.75" customHeight="1">
      <c r="A25" s="87"/>
      <c r="B25" s="87"/>
      <c r="C25" s="87"/>
      <c r="D25" s="87"/>
      <c r="E25" s="87"/>
      <c r="F25" s="87"/>
      <c r="G25" s="87"/>
      <c r="H25" s="87"/>
      <c r="I25" s="87"/>
      <c r="J25" s="87"/>
      <c r="K25" s="87"/>
      <c r="L25" s="87"/>
      <c r="M25" s="87"/>
      <c r="N25" s="87"/>
      <c r="O25" s="87"/>
      <c r="P25" s="87"/>
      <c r="Q25" s="87"/>
      <c r="R25" s="87"/>
      <c r="S25" s="87"/>
      <c r="T25" s="87"/>
      <c r="U25" s="87"/>
      <c r="V25" s="87"/>
      <c r="W25" s="87"/>
      <c r="X25" s="87"/>
    </row>
    <row r="26" spans="1:24" ht="15.75" customHeight="1">
      <c r="A26" s="87"/>
      <c r="B26" s="87"/>
      <c r="C26" s="87"/>
      <c r="D26" s="87"/>
      <c r="E26" s="87"/>
      <c r="F26" s="87"/>
      <c r="G26" s="87"/>
      <c r="H26" s="87"/>
      <c r="I26" s="87"/>
      <c r="J26" s="87"/>
      <c r="K26" s="87"/>
      <c r="L26" s="87"/>
      <c r="M26" s="87"/>
      <c r="N26" s="87"/>
      <c r="O26" s="87"/>
      <c r="P26" s="87"/>
      <c r="Q26" s="87"/>
      <c r="R26" s="87"/>
      <c r="S26" s="87"/>
      <c r="T26" s="87"/>
      <c r="U26" s="87"/>
      <c r="V26" s="87"/>
      <c r="W26" s="87"/>
      <c r="X26" s="87"/>
    </row>
    <row r="27" spans="1:24" ht="15.75" customHeight="1">
      <c r="A27" s="87"/>
      <c r="B27" s="87"/>
      <c r="C27" s="87"/>
      <c r="D27" s="87"/>
      <c r="E27" s="87"/>
      <c r="F27" s="87"/>
      <c r="G27" s="87"/>
      <c r="H27" s="87"/>
      <c r="I27" s="87"/>
      <c r="J27" s="87"/>
      <c r="K27" s="87"/>
      <c r="L27" s="87"/>
      <c r="M27" s="87"/>
      <c r="N27" s="87"/>
      <c r="O27" s="87"/>
      <c r="P27" s="87"/>
      <c r="Q27" s="87"/>
      <c r="R27" s="87"/>
      <c r="S27" s="87"/>
      <c r="T27" s="87"/>
      <c r="U27" s="87"/>
      <c r="V27" s="87"/>
      <c r="W27" s="87"/>
      <c r="X27" s="87"/>
    </row>
    <row r="30" spans="1:24" ht="15.75" customHeight="1">
      <c r="A30" s="1" t="s">
        <v>160</v>
      </c>
    </row>
    <row r="32" spans="1:24" ht="15.75" customHeight="1">
      <c r="A32" s="86" t="str">
        <f>"We recommend installing corrugated high density polyethylene insulation around unused greenhouse ends to reduce heat loss.  This will result in a cost savings of "&amp;TEXT(Calculation2!M8,"$###,###,###")&amp;" and a "&amp;Calculation2!M5&amp;"% reduction in energy use for the greenhouse. There is an implementation cost of "&amp;TEXT(Calculation2!M9,"$###,###,###")&amp;", resulting in a payback of "&amp;Calculation2!M10&amp;" years."</f>
        <v>We recommend installing corrugated high density polyethylene insulation around unused greenhouse ends to reduce heat loss.  This will result in a cost savings of $20,467 and a 20.5% reduction in energy use for the greenhouse. There is an implementation cost of $17,438, resulting in a payback of 0.9 years.</v>
      </c>
      <c r="B32" s="86"/>
      <c r="C32" s="86"/>
      <c r="D32" s="86"/>
      <c r="E32" s="86"/>
      <c r="F32" s="86"/>
      <c r="G32" s="86"/>
      <c r="H32" s="86"/>
      <c r="I32" s="86"/>
      <c r="J32" s="86"/>
      <c r="K32" s="86"/>
      <c r="L32" s="86"/>
    </row>
    <row r="33" spans="1:24" ht="15.75" customHeight="1">
      <c r="A33" s="86"/>
      <c r="B33" s="86"/>
      <c r="C33" s="86"/>
      <c r="D33" s="86"/>
      <c r="E33" s="86"/>
      <c r="F33" s="86"/>
      <c r="G33" s="86"/>
      <c r="H33" s="86"/>
      <c r="I33" s="86"/>
      <c r="J33" s="86"/>
      <c r="K33" s="86"/>
      <c r="L33" s="86"/>
    </row>
    <row r="34" spans="1:24" ht="15.75" customHeight="1">
      <c r="A34" s="86"/>
      <c r="B34" s="86"/>
      <c r="C34" s="86"/>
      <c r="D34" s="86"/>
      <c r="E34" s="86"/>
      <c r="F34" s="86"/>
      <c r="G34" s="86"/>
      <c r="H34" s="86"/>
      <c r="I34" s="86"/>
      <c r="J34" s="86"/>
      <c r="K34" s="86"/>
      <c r="L34" s="86"/>
    </row>
    <row r="35" spans="1:24" ht="15.75" customHeight="1">
      <c r="A35" s="86"/>
      <c r="B35" s="86"/>
      <c r="C35" s="86"/>
      <c r="D35" s="86"/>
      <c r="E35" s="86"/>
      <c r="F35" s="86"/>
      <c r="G35" s="86"/>
      <c r="H35" s="86"/>
      <c r="I35" s="86"/>
      <c r="J35" s="86"/>
      <c r="K35" s="86"/>
      <c r="L35" s="86"/>
    </row>
    <row r="36" spans="1:24" ht="15.75" customHeight="1">
      <c r="A36" s="86"/>
      <c r="B36" s="86"/>
      <c r="C36" s="86"/>
      <c r="D36" s="86"/>
      <c r="E36" s="86"/>
      <c r="F36" s="86"/>
      <c r="G36" s="86"/>
      <c r="H36" s="86"/>
      <c r="I36" s="86"/>
      <c r="J36" s="86"/>
      <c r="K36" s="86"/>
      <c r="L36" s="86"/>
    </row>
    <row r="37" spans="1:24" ht="15.75" customHeight="1">
      <c r="A37" s="86"/>
      <c r="B37" s="86"/>
      <c r="C37" s="86"/>
      <c r="D37" s="86"/>
      <c r="E37" s="86"/>
      <c r="F37" s="86"/>
      <c r="G37" s="86"/>
      <c r="H37" s="86"/>
      <c r="I37" s="86"/>
      <c r="J37" s="86"/>
      <c r="K37" s="86"/>
      <c r="L37" s="86"/>
    </row>
    <row r="38" spans="1:24" ht="15.75" customHeight="1">
      <c r="A38" s="86"/>
      <c r="B38" s="86"/>
      <c r="C38" s="86"/>
      <c r="D38" s="86"/>
      <c r="E38" s="86"/>
      <c r="F38" s="86"/>
      <c r="G38" s="86"/>
      <c r="H38" s="86"/>
      <c r="I38" s="86"/>
      <c r="J38" s="86"/>
      <c r="K38" s="86"/>
      <c r="L38" s="86"/>
    </row>
    <row r="39" spans="1:24" ht="15.75" customHeight="1">
      <c r="A39" s="82"/>
      <c r="B39" s="82"/>
      <c r="C39" s="82"/>
      <c r="D39" s="82"/>
      <c r="E39" s="82"/>
      <c r="F39" s="82"/>
      <c r="G39" s="82"/>
      <c r="H39" s="82"/>
      <c r="I39" s="82"/>
      <c r="J39" s="82"/>
      <c r="K39" s="82"/>
      <c r="L39" s="82"/>
    </row>
    <row r="40" spans="1:24" ht="15.75" customHeight="1">
      <c r="A40" s="82"/>
      <c r="B40" s="82"/>
      <c r="C40" s="82"/>
      <c r="D40" s="82"/>
      <c r="E40" s="82"/>
      <c r="F40" s="82"/>
      <c r="G40" s="82"/>
      <c r="H40" s="82"/>
      <c r="I40" s="82"/>
      <c r="J40" s="82"/>
      <c r="K40" s="82"/>
      <c r="L40" s="82"/>
    </row>
    <row r="41" spans="1:24" ht="15.75" customHeight="1">
      <c r="A41" s="82"/>
      <c r="B41" s="82"/>
      <c r="C41" s="82"/>
      <c r="D41" s="82"/>
      <c r="E41" s="82"/>
      <c r="F41" s="82"/>
      <c r="G41" s="82"/>
      <c r="H41" s="82"/>
      <c r="I41" s="82"/>
      <c r="J41" s="82"/>
      <c r="K41" s="82"/>
      <c r="L41" s="82"/>
    </row>
    <row r="43" spans="1:24" ht="15.75" customHeight="1">
      <c r="M43" s="85" t="s">
        <v>178</v>
      </c>
      <c r="N43" s="85"/>
      <c r="O43" s="85"/>
      <c r="P43" s="85"/>
      <c r="Q43" s="85"/>
      <c r="R43" s="85"/>
      <c r="S43" s="85"/>
      <c r="T43" s="85"/>
      <c r="U43" s="85"/>
      <c r="V43" s="85"/>
      <c r="W43" s="85"/>
      <c r="X43" s="85"/>
    </row>
  </sheetData>
  <sheetProtection password="E0B2" sheet="1" objects="1" selectLockedCells="1"/>
  <mergeCells count="23">
    <mergeCell ref="T11:W11"/>
    <mergeCell ref="A1:X1"/>
    <mergeCell ref="A2:X2"/>
    <mergeCell ref="B13:E13"/>
    <mergeCell ref="F13:I13"/>
    <mergeCell ref="J13:M13"/>
    <mergeCell ref="N13:S13"/>
    <mergeCell ref="T13:W13"/>
    <mergeCell ref="B10:W10"/>
    <mergeCell ref="B11:E11"/>
    <mergeCell ref="F11:I11"/>
    <mergeCell ref="J11:M11"/>
    <mergeCell ref="N11:S11"/>
    <mergeCell ref="M43:X43"/>
    <mergeCell ref="A7:X8"/>
    <mergeCell ref="A19:X27"/>
    <mergeCell ref="A32:L38"/>
    <mergeCell ref="B14:W14"/>
    <mergeCell ref="B12:E12"/>
    <mergeCell ref="F12:I12"/>
    <mergeCell ref="J12:M12"/>
    <mergeCell ref="N12:S12"/>
    <mergeCell ref="T12:W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N85"/>
  <sheetViews>
    <sheetView showGridLines="0" view="pageBreakPreview" zoomScaleNormal="100" zoomScaleSheetLayoutView="100" workbookViewId="0">
      <selection activeCell="E5" sqref="E5"/>
    </sheetView>
  </sheetViews>
  <sheetFormatPr defaultRowHeight="15" customHeight="1"/>
  <cols>
    <col min="1" max="2" width="1.42578125" style="3" customWidth="1"/>
    <col min="3" max="3" width="31.42578125" style="3" customWidth="1"/>
    <col min="4" max="4" width="5" style="3" customWidth="1"/>
    <col min="5" max="5" width="10" style="3" customWidth="1"/>
    <col min="6" max="6" width="7.140625" style="3" customWidth="1"/>
    <col min="7" max="7" width="6.42578125" style="3" customWidth="1"/>
    <col min="8" max="8" width="2.140625" style="3" customWidth="1"/>
    <col min="9" max="9" width="32.140625" style="3" customWidth="1"/>
    <col min="10" max="10" width="1.42578125" style="3" customWidth="1"/>
    <col min="11" max="11" width="2.140625" style="3" customWidth="1"/>
    <col min="12" max="12" width="35.7109375" style="3" customWidth="1"/>
    <col min="13" max="13" width="10" style="3" customWidth="1"/>
    <col min="14" max="16384" width="9.140625" style="3"/>
  </cols>
  <sheetData>
    <row r="1" spans="1:14" ht="30" customHeight="1">
      <c r="A1" s="104" t="s">
        <v>109</v>
      </c>
      <c r="B1" s="104"/>
      <c r="C1" s="104"/>
      <c r="D1" s="104"/>
      <c r="E1" s="104"/>
      <c r="F1" s="104"/>
      <c r="G1" s="104"/>
      <c r="H1" s="104"/>
      <c r="I1" s="104"/>
      <c r="J1" s="104"/>
      <c r="K1" s="5"/>
      <c r="L1" s="6"/>
      <c r="M1" s="7"/>
      <c r="N1" s="7"/>
    </row>
    <row r="2" spans="1:14" ht="15" customHeight="1">
      <c r="A2" s="4"/>
      <c r="B2" s="4"/>
      <c r="C2" s="4"/>
      <c r="D2" s="4"/>
      <c r="E2" s="4"/>
      <c r="F2" s="4"/>
      <c r="G2" s="4"/>
      <c r="H2" s="4"/>
      <c r="I2" s="8"/>
      <c r="J2" s="4"/>
      <c r="K2" s="4"/>
      <c r="L2" s="2"/>
      <c r="M2" s="2"/>
      <c r="N2" s="2"/>
    </row>
    <row r="3" spans="1:14" ht="15" customHeight="1">
      <c r="A3" s="9"/>
      <c r="B3" s="10" t="s">
        <v>2</v>
      </c>
      <c r="E3" s="9"/>
      <c r="F3" s="9"/>
      <c r="G3" s="11"/>
      <c r="H3" s="11"/>
      <c r="I3" s="10" t="s">
        <v>18</v>
      </c>
      <c r="J3" s="12"/>
      <c r="K3" s="12"/>
      <c r="L3" s="13"/>
    </row>
    <row r="4" spans="1:14" ht="15" customHeight="1">
      <c r="A4" s="9"/>
      <c r="B4" s="61" t="s">
        <v>39</v>
      </c>
      <c r="H4" s="11"/>
      <c r="I4" s="20" t="s">
        <v>133</v>
      </c>
      <c r="J4" s="15"/>
      <c r="K4" s="15"/>
    </row>
    <row r="5" spans="1:14" ht="15" customHeight="1">
      <c r="A5" s="9"/>
      <c r="C5" s="11" t="s">
        <v>93</v>
      </c>
      <c r="D5" s="69" t="s">
        <v>102</v>
      </c>
      <c r="E5" s="108">
        <v>200</v>
      </c>
      <c r="F5" s="14" t="s">
        <v>96</v>
      </c>
      <c r="G5" s="64" t="s">
        <v>58</v>
      </c>
      <c r="I5"/>
      <c r="J5" s="16"/>
      <c r="K5" s="16"/>
    </row>
    <row r="6" spans="1:14" ht="15" customHeight="1">
      <c r="A6" s="9"/>
      <c r="C6" s="11" t="s">
        <v>94</v>
      </c>
      <c r="D6" s="69" t="s">
        <v>103</v>
      </c>
      <c r="E6" s="108">
        <v>50</v>
      </c>
      <c r="F6" s="14" t="s">
        <v>96</v>
      </c>
      <c r="G6" s="64" t="s">
        <v>58</v>
      </c>
      <c r="H6" s="11"/>
      <c r="I6" s="18"/>
      <c r="J6" s="12"/>
      <c r="K6" s="12"/>
    </row>
    <row r="7" spans="1:14" ht="15" customHeight="1">
      <c r="A7" s="9"/>
      <c r="C7" s="3" t="s">
        <v>95</v>
      </c>
      <c r="D7" s="70" t="s">
        <v>104</v>
      </c>
      <c r="E7" s="108">
        <v>10</v>
      </c>
      <c r="F7" s="14" t="s">
        <v>96</v>
      </c>
      <c r="G7" s="64" t="s">
        <v>58</v>
      </c>
      <c r="H7" s="11"/>
      <c r="J7" s="15"/>
      <c r="K7" s="15"/>
    </row>
    <row r="8" spans="1:14" ht="15" customHeight="1">
      <c r="A8" s="9"/>
      <c r="C8" s="3" t="s">
        <v>101</v>
      </c>
      <c r="D8" s="70" t="s">
        <v>105</v>
      </c>
      <c r="E8" s="108">
        <v>35</v>
      </c>
      <c r="F8" s="24" t="s">
        <v>106</v>
      </c>
      <c r="G8" s="64" t="s">
        <v>58</v>
      </c>
      <c r="H8" s="21"/>
      <c r="I8" s="20" t="s">
        <v>134</v>
      </c>
      <c r="J8" s="12"/>
      <c r="K8" s="12"/>
    </row>
    <row r="9" spans="1:14" ht="15" customHeight="1">
      <c r="A9" s="9"/>
      <c r="C9" s="3" t="s">
        <v>130</v>
      </c>
      <c r="D9" s="70" t="s">
        <v>131</v>
      </c>
      <c r="E9" s="109">
        <v>2</v>
      </c>
      <c r="H9" s="9"/>
      <c r="I9"/>
      <c r="J9" s="16"/>
      <c r="K9" s="16"/>
    </row>
    <row r="10" spans="1:14" ht="15" customHeight="1">
      <c r="A10" s="9"/>
      <c r="B10" s="61" t="s">
        <v>40</v>
      </c>
      <c r="D10" s="70"/>
      <c r="H10" s="9"/>
      <c r="J10" s="12"/>
      <c r="K10" s="12"/>
    </row>
    <row r="11" spans="1:14" ht="15" customHeight="1">
      <c r="A11" s="9"/>
      <c r="C11" s="3" t="s">
        <v>41</v>
      </c>
      <c r="D11" s="70" t="s">
        <v>66</v>
      </c>
      <c r="E11" s="110">
        <v>10000</v>
      </c>
      <c r="F11" s="19" t="s">
        <v>19</v>
      </c>
      <c r="G11" s="64" t="s">
        <v>60</v>
      </c>
      <c r="H11" s="9"/>
      <c r="J11" s="15"/>
      <c r="K11" s="15"/>
      <c r="N11" s="2"/>
    </row>
    <row r="12" spans="1:14" ht="15" customHeight="1">
      <c r="A12" s="9"/>
      <c r="B12" s="61" t="s">
        <v>3</v>
      </c>
      <c r="D12" s="70"/>
      <c r="H12" s="9"/>
      <c r="I12" s="20" t="s">
        <v>135</v>
      </c>
      <c r="J12" s="12"/>
      <c r="K12" s="12"/>
      <c r="L12" s="67"/>
      <c r="M12" s="24"/>
      <c r="N12" s="2"/>
    </row>
    <row r="13" spans="1:14" ht="15" customHeight="1">
      <c r="A13" s="9"/>
      <c r="C13" s="11" t="s">
        <v>175</v>
      </c>
      <c r="D13" s="69" t="s">
        <v>67</v>
      </c>
      <c r="E13" s="111">
        <v>10</v>
      </c>
      <c r="F13" s="14" t="s">
        <v>28</v>
      </c>
      <c r="G13" s="64" t="s">
        <v>61</v>
      </c>
      <c r="H13" s="9"/>
      <c r="I13"/>
      <c r="J13" s="27"/>
      <c r="L13" s="67"/>
      <c r="M13" s="58"/>
      <c r="N13" s="2"/>
    </row>
    <row r="14" spans="1:14" ht="15" customHeight="1">
      <c r="A14" s="9"/>
      <c r="D14" s="70"/>
      <c r="H14" s="9"/>
      <c r="I14" s="28"/>
      <c r="J14" s="12"/>
      <c r="N14" s="2"/>
    </row>
    <row r="15" spans="1:14" ht="15" customHeight="1">
      <c r="A15" s="9"/>
      <c r="B15" s="10" t="s">
        <v>0</v>
      </c>
      <c r="D15" s="70"/>
      <c r="E15" s="22"/>
      <c r="F15" s="14"/>
      <c r="G15" s="9"/>
      <c r="H15" s="9"/>
      <c r="J15" s="15"/>
    </row>
    <row r="16" spans="1:14" ht="15" customHeight="1">
      <c r="A16" s="9"/>
      <c r="B16" s="62" t="s">
        <v>53</v>
      </c>
      <c r="D16" s="70"/>
      <c r="H16" s="9"/>
      <c r="I16" s="20" t="s">
        <v>136</v>
      </c>
      <c r="J16" s="12"/>
    </row>
    <row r="17" spans="1:12" ht="15" customHeight="1">
      <c r="A17" s="9"/>
      <c r="B17" s="9"/>
      <c r="C17" s="25" t="s">
        <v>43</v>
      </c>
      <c r="D17" s="71" t="s">
        <v>68</v>
      </c>
      <c r="E17" s="112">
        <v>75</v>
      </c>
      <c r="F17" s="14" t="s">
        <v>25</v>
      </c>
      <c r="G17" s="26" t="s">
        <v>20</v>
      </c>
      <c r="H17" s="9"/>
      <c r="I17"/>
      <c r="J17" s="27"/>
    </row>
    <row r="18" spans="1:12" ht="15" customHeight="1">
      <c r="A18" s="9"/>
      <c r="B18" s="62" t="s">
        <v>164</v>
      </c>
      <c r="D18" s="70"/>
      <c r="H18" s="9"/>
      <c r="J18" s="12"/>
    </row>
    <row r="19" spans="1:12" ht="15" customHeight="1">
      <c r="A19" s="9"/>
      <c r="B19" s="9"/>
      <c r="C19" s="25" t="s">
        <v>44</v>
      </c>
      <c r="D19" s="71" t="s">
        <v>117</v>
      </c>
      <c r="E19" s="113">
        <v>5000</v>
      </c>
      <c r="F19" s="14" t="s">
        <v>26</v>
      </c>
      <c r="G19" s="26" t="s">
        <v>21</v>
      </c>
      <c r="H19" s="12"/>
      <c r="J19" s="15"/>
    </row>
    <row r="20" spans="1:12" ht="15" customHeight="1">
      <c r="A20" s="9"/>
      <c r="B20" s="62" t="s">
        <v>42</v>
      </c>
      <c r="D20" s="70"/>
      <c r="H20" s="9"/>
      <c r="I20" s="20" t="s">
        <v>137</v>
      </c>
      <c r="J20" s="12"/>
    </row>
    <row r="21" spans="1:12" ht="15" customHeight="1">
      <c r="A21" s="9"/>
      <c r="B21" s="9"/>
      <c r="C21" s="25" t="s">
        <v>165</v>
      </c>
      <c r="D21" s="71" t="s">
        <v>69</v>
      </c>
      <c r="E21" s="114">
        <v>0.83</v>
      </c>
      <c r="F21" s="24"/>
      <c r="G21" s="26" t="s">
        <v>22</v>
      </c>
      <c r="H21" s="33"/>
      <c r="I21"/>
      <c r="J21" s="12"/>
    </row>
    <row r="22" spans="1:12" ht="15" customHeight="1">
      <c r="A22" s="9"/>
      <c r="B22" s="9"/>
      <c r="C22" s="25" t="s">
        <v>162</v>
      </c>
      <c r="D22" s="71" t="s">
        <v>70</v>
      </c>
      <c r="E22" s="115">
        <v>2.2999999999999998</v>
      </c>
      <c r="F22" s="24"/>
      <c r="G22" s="26" t="s">
        <v>22</v>
      </c>
      <c r="H22" s="33"/>
      <c r="J22" s="27"/>
    </row>
    <row r="23" spans="1:12" ht="15" customHeight="1">
      <c r="A23" s="9"/>
      <c r="B23" s="9"/>
      <c r="C23" s="3" t="s">
        <v>37</v>
      </c>
      <c r="D23" s="71" t="s">
        <v>87</v>
      </c>
      <c r="E23" s="109">
        <v>0.68</v>
      </c>
      <c r="F23" s="24"/>
      <c r="G23" s="26" t="s">
        <v>89</v>
      </c>
      <c r="H23" s="33"/>
      <c r="J23" s="27"/>
    </row>
    <row r="24" spans="1:12" ht="15" customHeight="1">
      <c r="A24" s="9"/>
      <c r="B24" s="9"/>
      <c r="C24" s="3" t="s">
        <v>37</v>
      </c>
      <c r="D24" s="71" t="s">
        <v>88</v>
      </c>
      <c r="E24" s="109">
        <v>0.62</v>
      </c>
      <c r="F24" s="24"/>
      <c r="G24" s="26" t="s">
        <v>90</v>
      </c>
      <c r="H24" s="33"/>
      <c r="I24" s="20" t="s">
        <v>151</v>
      </c>
      <c r="J24" s="37"/>
      <c r="L24" s="48"/>
    </row>
    <row r="25" spans="1:12" ht="15" customHeight="1">
      <c r="A25" s="9"/>
      <c r="C25" s="3" t="s">
        <v>38</v>
      </c>
      <c r="D25" s="71" t="s">
        <v>71</v>
      </c>
      <c r="E25" s="109">
        <v>0.31</v>
      </c>
      <c r="F25" s="24"/>
      <c r="G25" s="26" t="s">
        <v>91</v>
      </c>
      <c r="H25" s="33"/>
      <c r="I25"/>
      <c r="J25" s="12"/>
      <c r="L25" s="48"/>
    </row>
    <row r="26" spans="1:12" ht="15" customHeight="1">
      <c r="A26" s="9"/>
      <c r="B26" s="62" t="s">
        <v>50</v>
      </c>
      <c r="C26" s="25"/>
      <c r="D26" s="71"/>
      <c r="F26" s="19"/>
      <c r="G26" s="26"/>
      <c r="H26" s="38"/>
      <c r="J26" s="27"/>
    </row>
    <row r="27" spans="1:12" ht="15" customHeight="1">
      <c r="A27" s="9"/>
      <c r="C27" s="3" t="s">
        <v>51</v>
      </c>
      <c r="D27" s="70" t="s">
        <v>72</v>
      </c>
      <c r="E27" s="66">
        <v>1000000</v>
      </c>
      <c r="F27" s="24" t="s">
        <v>52</v>
      </c>
      <c r="G27" s="26"/>
      <c r="H27" s="38"/>
      <c r="J27" s="37"/>
    </row>
    <row r="28" spans="1:12" ht="15" customHeight="1">
      <c r="A28" s="9"/>
      <c r="C28" s="3" t="s">
        <v>150</v>
      </c>
      <c r="D28" s="70" t="s">
        <v>73</v>
      </c>
      <c r="E28" s="29">
        <v>24</v>
      </c>
      <c r="F28" s="24" t="s">
        <v>59</v>
      </c>
      <c r="H28" s="33"/>
      <c r="I28" s="20"/>
      <c r="J28" s="12"/>
    </row>
    <row r="29" spans="1:12" ht="15" customHeight="1">
      <c r="A29" s="9"/>
      <c r="D29" s="20"/>
      <c r="H29" s="33"/>
      <c r="I29" s="10" t="s">
        <v>24</v>
      </c>
      <c r="J29" s="27"/>
      <c r="L29" s="65"/>
    </row>
    <row r="30" spans="1:12" ht="15" customHeight="1">
      <c r="A30" s="9"/>
      <c r="B30" s="10" t="s">
        <v>36</v>
      </c>
      <c r="D30" s="70"/>
      <c r="G30" s="24"/>
      <c r="H30" s="38"/>
      <c r="I30" s="106" t="s">
        <v>34</v>
      </c>
      <c r="J30" s="37"/>
    </row>
    <row r="31" spans="1:12" ht="15" customHeight="1">
      <c r="A31" s="9"/>
      <c r="B31" s="9"/>
      <c r="C31" s="3" t="s">
        <v>97</v>
      </c>
      <c r="D31" s="70" t="s">
        <v>110</v>
      </c>
      <c r="E31" s="68">
        <f>E24+E21+E25</f>
        <v>1.76</v>
      </c>
      <c r="F31" s="24"/>
      <c r="G31" s="64" t="s">
        <v>5</v>
      </c>
      <c r="H31" s="44"/>
      <c r="I31" s="106"/>
      <c r="J31" s="12"/>
    </row>
    <row r="32" spans="1:12" ht="15" customHeight="1">
      <c r="B32" s="9"/>
      <c r="C32" s="3" t="s">
        <v>119</v>
      </c>
      <c r="D32" s="70" t="s">
        <v>99</v>
      </c>
      <c r="E32" s="68">
        <f>E23+E21+E25</f>
        <v>1.82</v>
      </c>
      <c r="F32" s="24"/>
      <c r="G32" s="64" t="s">
        <v>6</v>
      </c>
      <c r="H32" s="33"/>
      <c r="I32" s="106"/>
      <c r="J32" s="16"/>
    </row>
    <row r="33" spans="1:12" ht="15" customHeight="1">
      <c r="A33" s="9"/>
      <c r="B33" s="9"/>
      <c r="C33" s="3" t="s">
        <v>120</v>
      </c>
      <c r="D33" s="70" t="s">
        <v>100</v>
      </c>
      <c r="E33" s="68">
        <f>E23+E22+E23</f>
        <v>3.66</v>
      </c>
      <c r="F33" s="24"/>
      <c r="G33" s="64" t="s">
        <v>7</v>
      </c>
      <c r="H33" s="33"/>
      <c r="I33" s="106"/>
      <c r="J33" s="37"/>
    </row>
    <row r="34" spans="1:12" ht="15" customHeight="1">
      <c r="A34" s="11"/>
      <c r="B34" s="9"/>
      <c r="H34" s="33"/>
      <c r="I34" s="106"/>
      <c r="J34" s="12"/>
    </row>
    <row r="35" spans="1:12" ht="15" customHeight="1">
      <c r="A35" s="11"/>
      <c r="B35" s="1" t="s">
        <v>98</v>
      </c>
      <c r="D35" s="20"/>
      <c r="H35" s="12"/>
      <c r="I35" s="106"/>
      <c r="J35" s="12"/>
    </row>
    <row r="36" spans="1:12" ht="15" customHeight="1">
      <c r="A36" s="11"/>
      <c r="C36" s="3" t="s">
        <v>107</v>
      </c>
      <c r="D36" s="70" t="s">
        <v>65</v>
      </c>
      <c r="E36" s="66">
        <f>(E6/COS(E8*0.0174532925))*E5</f>
        <v>12207.745881647956</v>
      </c>
      <c r="F36" s="24" t="s">
        <v>163</v>
      </c>
      <c r="G36" s="64" t="s">
        <v>8</v>
      </c>
      <c r="H36" s="12"/>
      <c r="I36" s="51" t="s">
        <v>180</v>
      </c>
      <c r="J36" s="12"/>
    </row>
    <row r="37" spans="1:12" ht="15" customHeight="1">
      <c r="A37" s="11"/>
      <c r="C37" s="3" t="s">
        <v>121</v>
      </c>
      <c r="D37" s="70" t="s">
        <v>111</v>
      </c>
      <c r="E37" s="66">
        <f>E6*E7+(TAN(E8*0.0174532925)*(E6/2)^2)</f>
        <v>937.62971073091501</v>
      </c>
      <c r="F37" s="24" t="s">
        <v>163</v>
      </c>
      <c r="G37" s="64" t="s">
        <v>9</v>
      </c>
      <c r="I37" s="51" t="s">
        <v>35</v>
      </c>
    </row>
    <row r="38" spans="1:12" ht="15" customHeight="1">
      <c r="A38" s="50"/>
      <c r="C38" s="3" t="s">
        <v>122</v>
      </c>
      <c r="D38" s="70" t="s">
        <v>112</v>
      </c>
      <c r="E38" s="66">
        <f>2*(E5*E7)+(E6*E7)</f>
        <v>4500</v>
      </c>
      <c r="F38" s="24" t="s">
        <v>163</v>
      </c>
      <c r="G38" s="64" t="s">
        <v>10</v>
      </c>
      <c r="I38" s="105" t="s">
        <v>86</v>
      </c>
      <c r="J38" s="50"/>
    </row>
    <row r="39" spans="1:12" ht="15" customHeight="1">
      <c r="A39" s="50"/>
      <c r="I39" s="105"/>
      <c r="J39" s="50"/>
    </row>
    <row r="40" spans="1:12" ht="15" customHeight="1">
      <c r="J40" s="50"/>
    </row>
    <row r="41" spans="1:12" ht="15" customHeight="1">
      <c r="J41" s="50"/>
    </row>
    <row r="42" spans="1:12" ht="15" customHeight="1">
      <c r="J42" s="50"/>
      <c r="L42" s="80"/>
    </row>
    <row r="43" spans="1:12" ht="15" customHeight="1">
      <c r="J43" s="4"/>
    </row>
    <row r="44" spans="1:12" ht="15" customHeight="1">
      <c r="J44" s="4"/>
    </row>
    <row r="45" spans="1:12" ht="15" customHeight="1">
      <c r="J45" s="4"/>
    </row>
    <row r="70" spans="2:2" ht="15" customHeight="1">
      <c r="B70" s="9"/>
    </row>
    <row r="71" spans="2:2" ht="15" customHeight="1">
      <c r="B71" s="9"/>
    </row>
    <row r="72" spans="2:2" ht="15" customHeight="1">
      <c r="B72" s="9"/>
    </row>
    <row r="73" spans="2:2" ht="15" customHeight="1">
      <c r="B73" s="11"/>
    </row>
    <row r="74" spans="2:2" ht="15" customHeight="1">
      <c r="B74" s="11"/>
    </row>
    <row r="75" spans="2:2" ht="15" customHeight="1">
      <c r="B75" s="11"/>
    </row>
    <row r="76" spans="2:2" ht="15" customHeight="1">
      <c r="B76" s="11"/>
    </row>
    <row r="77" spans="2:2" ht="15" customHeight="1">
      <c r="B77" s="50"/>
    </row>
    <row r="78" spans="2:2" ht="15" customHeight="1">
      <c r="B78" s="50"/>
    </row>
    <row r="79" spans="2:2" ht="15" customHeight="1">
      <c r="B79" s="50"/>
    </row>
    <row r="80" spans="2:2" ht="15" customHeight="1">
      <c r="B80" s="50"/>
    </row>
    <row r="81" spans="2:2" ht="15" customHeight="1">
      <c r="B81" s="50"/>
    </row>
    <row r="82" spans="2:2" ht="15" customHeight="1">
      <c r="B82" s="50"/>
    </row>
    <row r="83" spans="2:2" ht="15" customHeight="1">
      <c r="B83" s="4"/>
    </row>
    <row r="84" spans="2:2" ht="15" customHeight="1">
      <c r="B84" s="4"/>
    </row>
    <row r="85" spans="2:2" ht="15" customHeight="1">
      <c r="B85" s="4"/>
    </row>
  </sheetData>
  <sheetProtection password="E0B2" sheet="1" objects="1" selectLockedCells="1"/>
  <mergeCells count="3">
    <mergeCell ref="A1:J1"/>
    <mergeCell ref="I38:I39"/>
    <mergeCell ref="I30:I35"/>
  </mergeCells>
  <pageMargins left="0.5" right="0.5" top="0.49" bottom="0.44" header="0.51180555555555596" footer="0.51180555555555596"/>
  <pageSetup scale="97" firstPageNumber="0" orientation="portrait" horizontalDpi="300" verticalDpi="300" r:id="rId1"/>
  <headerFooter alignWithMargins="0"/>
  <colBreaks count="1" manualBreakCount="1">
    <brk id="10" max="1048575" man="1"/>
  </colBreaks>
  <drawing r:id="rId2"/>
  <legacyDrawing r:id="rId3"/>
  <oleObjects>
    <oleObject progId="Equation.3" shapeId="2625" r:id="rId4"/>
    <oleObject progId="Equation.3" shapeId="2626" r:id="rId5"/>
    <oleObject progId="Equation.3" shapeId="2627" r:id="rId6"/>
    <oleObject progId="Equation.3" shapeId="2629" r:id="rId7"/>
    <oleObject progId="Equation.3" shapeId="2636" r:id="rId8"/>
    <oleObject progId="Equation.3" shapeId="2640" r:id="rId9"/>
  </oleObjects>
</worksheet>
</file>

<file path=xl/worksheets/sheet3.xml><?xml version="1.0" encoding="utf-8"?>
<worksheet xmlns="http://schemas.openxmlformats.org/spreadsheetml/2006/main" xmlns:r="http://schemas.openxmlformats.org/officeDocument/2006/relationships">
  <dimension ref="A1:N85"/>
  <sheetViews>
    <sheetView showGridLines="0" view="pageBreakPreview" zoomScaleNormal="100" zoomScaleSheetLayoutView="100" workbookViewId="0">
      <selection activeCell="K1" sqref="K1"/>
    </sheetView>
  </sheetViews>
  <sheetFormatPr defaultRowHeight="15" customHeight="1"/>
  <cols>
    <col min="1" max="2" width="1.42578125" style="3" customWidth="1"/>
    <col min="3" max="3" width="31.42578125" style="3" customWidth="1"/>
    <col min="4" max="4" width="5" style="3" customWidth="1"/>
    <col min="5" max="5" width="10" style="3" customWidth="1"/>
    <col min="6" max="6" width="7.140625" style="3" customWidth="1"/>
    <col min="7" max="7" width="6.42578125" style="3" customWidth="1"/>
    <col min="8" max="8" width="2.140625" style="3" customWidth="1"/>
    <col min="9" max="9" width="32.140625" style="3" customWidth="1"/>
    <col min="10" max="10" width="1.42578125" style="3" customWidth="1"/>
    <col min="11" max="11" width="2.140625" style="3" customWidth="1"/>
    <col min="12" max="12" width="35.7109375" style="3" customWidth="1"/>
    <col min="13" max="13" width="10" style="3" customWidth="1"/>
    <col min="14" max="16384" width="9.140625" style="3"/>
  </cols>
  <sheetData>
    <row r="1" spans="1:14" ht="30" customHeight="1">
      <c r="A1" s="104" t="s">
        <v>109</v>
      </c>
      <c r="B1" s="104"/>
      <c r="C1" s="104"/>
      <c r="D1" s="104"/>
      <c r="E1" s="104"/>
      <c r="F1" s="104"/>
      <c r="G1" s="104"/>
      <c r="H1" s="104"/>
      <c r="I1" s="104"/>
      <c r="J1" s="104"/>
      <c r="K1" s="5"/>
      <c r="L1" s="6"/>
      <c r="M1" s="7"/>
      <c r="N1" s="7"/>
    </row>
    <row r="2" spans="1:14" ht="15" customHeight="1">
      <c r="A2" s="4"/>
      <c r="B2" s="4"/>
      <c r="C2" s="4"/>
      <c r="D2" s="4"/>
      <c r="E2" s="4"/>
      <c r="F2" s="4"/>
      <c r="G2" s="4"/>
      <c r="H2" s="4"/>
      <c r="I2" s="8"/>
      <c r="J2" s="4"/>
      <c r="K2" s="4"/>
      <c r="L2" s="2"/>
      <c r="M2" s="2"/>
      <c r="N2" s="2"/>
    </row>
    <row r="3" spans="1:14" ht="15" customHeight="1">
      <c r="A3" s="4"/>
      <c r="B3" s="1" t="s">
        <v>108</v>
      </c>
      <c r="H3" s="11"/>
      <c r="I3" s="10" t="s">
        <v>18</v>
      </c>
      <c r="J3" s="12"/>
      <c r="K3" s="12"/>
      <c r="L3" s="13" t="s">
        <v>12</v>
      </c>
    </row>
    <row r="4" spans="1:14" ht="15" customHeight="1">
      <c r="A4" s="4"/>
      <c r="C4" s="3" t="s">
        <v>123</v>
      </c>
      <c r="D4" s="70" t="s">
        <v>113</v>
      </c>
      <c r="E4" s="79">
        <f>(1/Calculation1!E31)*Calculation1!E36</f>
        <v>6936.2192509363394</v>
      </c>
      <c r="F4" s="24"/>
      <c r="G4" s="64" t="s">
        <v>171</v>
      </c>
      <c r="H4" s="11"/>
      <c r="I4" s="20" t="s">
        <v>138</v>
      </c>
      <c r="J4" s="15"/>
      <c r="K4" s="15"/>
      <c r="L4" s="3" t="s">
        <v>31</v>
      </c>
      <c r="M4" s="59">
        <f>ROUND(((Calculation2!E10-Calculation2!E11)/Calculation2!E10*100),1)</f>
        <v>85.8</v>
      </c>
    </row>
    <row r="5" spans="1:14" ht="15" customHeight="1">
      <c r="C5" s="3" t="s">
        <v>142</v>
      </c>
      <c r="D5" s="70" t="s">
        <v>115</v>
      </c>
      <c r="E5" s="79">
        <f>(1/Calculation1!E32)*Calculation1!E37</f>
        <v>515.18115974226089</v>
      </c>
      <c r="F5" s="24"/>
      <c r="G5" s="64" t="s">
        <v>172</v>
      </c>
      <c r="I5"/>
      <c r="J5" s="16"/>
      <c r="K5" s="16"/>
      <c r="L5" s="17" t="s">
        <v>30</v>
      </c>
      <c r="M5" s="60">
        <f>ROUND((Calculation2!E12/Calculation1!E11)*100,1)</f>
        <v>20.5</v>
      </c>
    </row>
    <row r="6" spans="1:14" ht="15" customHeight="1">
      <c r="C6" s="3" t="s">
        <v>124</v>
      </c>
      <c r="D6" s="70" t="s">
        <v>114</v>
      </c>
      <c r="E6" s="79">
        <f>(1/Calculation1!E33)*Calculation1!E38</f>
        <v>1229.5081967213114</v>
      </c>
      <c r="F6" s="24"/>
      <c r="G6" s="64" t="s">
        <v>173</v>
      </c>
      <c r="H6" s="11"/>
      <c r="I6" s="18"/>
      <c r="J6" s="12"/>
      <c r="K6" s="12"/>
      <c r="L6" s="17" t="s">
        <v>13</v>
      </c>
      <c r="M6" s="60">
        <f>ROUND(Calculation2!E12,1)</f>
        <v>2046.7</v>
      </c>
    </row>
    <row r="7" spans="1:14" ht="15" customHeight="1">
      <c r="C7" s="3" t="s">
        <v>116</v>
      </c>
      <c r="D7" s="71" t="s">
        <v>118</v>
      </c>
      <c r="E7" s="79">
        <f>((E6)*Calculation1!E19)/(E4+E5+E6)</f>
        <v>708.16791900863655</v>
      </c>
      <c r="F7" s="14"/>
      <c r="G7" s="64" t="s">
        <v>174</v>
      </c>
      <c r="H7" s="11"/>
      <c r="I7" s="20" t="s">
        <v>141</v>
      </c>
      <c r="J7" s="15"/>
      <c r="K7" s="15"/>
      <c r="L7" s="17" t="s">
        <v>23</v>
      </c>
      <c r="M7" s="60">
        <f>ROUND(10*Calculation2!E12,1)</f>
        <v>20467.3</v>
      </c>
    </row>
    <row r="8" spans="1:14" ht="15" customHeight="1">
      <c r="H8" s="21"/>
      <c r="I8"/>
      <c r="J8" s="12"/>
      <c r="K8" s="12"/>
      <c r="L8" s="17" t="s">
        <v>14</v>
      </c>
      <c r="M8" s="60">
        <f>ROUND(Calculation2!E24,0)</f>
        <v>20467</v>
      </c>
    </row>
    <row r="9" spans="1:14" ht="15" customHeight="1">
      <c r="B9" s="10" t="s">
        <v>11</v>
      </c>
      <c r="D9" s="70"/>
      <c r="E9" s="23"/>
      <c r="F9" s="14"/>
      <c r="G9" s="32"/>
      <c r="H9" s="9"/>
      <c r="J9" s="16"/>
      <c r="K9" s="16"/>
      <c r="L9" s="17" t="s">
        <v>15</v>
      </c>
      <c r="M9" s="60">
        <f>ROUND(Calculation2!E25,0)</f>
        <v>17438</v>
      </c>
    </row>
    <row r="10" spans="1:14" ht="15" customHeight="1">
      <c r="B10" s="61"/>
      <c r="C10" s="38" t="s">
        <v>47</v>
      </c>
      <c r="D10" s="69" t="s">
        <v>74</v>
      </c>
      <c r="E10" s="39">
        <f>((Calculation2!E4+Calculation2!E5)*Calculation1!E19*Calculation1!E28*Calculation1!E9)/Calculation1!E27</f>
        <v>1788.3360985628642</v>
      </c>
      <c r="F10" s="40" t="s">
        <v>19</v>
      </c>
      <c r="G10" s="26" t="s">
        <v>63</v>
      </c>
      <c r="H10" s="9"/>
      <c r="I10" s="20" t="s">
        <v>140</v>
      </c>
      <c r="J10" s="12"/>
      <c r="K10" s="12"/>
      <c r="L10" s="17" t="s">
        <v>16</v>
      </c>
      <c r="M10" s="60">
        <f>ROUND(Calculation2!E26,1)</f>
        <v>0.9</v>
      </c>
    </row>
    <row r="11" spans="1:14" ht="15" customHeight="1">
      <c r="C11" s="38" t="s">
        <v>45</v>
      </c>
      <c r="D11" s="69" t="s">
        <v>75</v>
      </c>
      <c r="E11" s="41">
        <f>((Calculation2!E4+Calculation2!E5)*Calculation2!E7*Calculation1!E28*Calculation1!E9)/Calculation1!E27</f>
        <v>253.28845068145745</v>
      </c>
      <c r="F11" s="40" t="s">
        <v>19</v>
      </c>
      <c r="G11" s="26" t="s">
        <v>125</v>
      </c>
      <c r="H11" s="9"/>
      <c r="I11"/>
      <c r="J11" s="15"/>
      <c r="K11" s="15"/>
      <c r="N11" s="2"/>
    </row>
    <row r="12" spans="1:14" ht="15" customHeight="1">
      <c r="C12" s="43" t="s">
        <v>46</v>
      </c>
      <c r="D12" s="71" t="s">
        <v>76</v>
      </c>
      <c r="E12" s="42">
        <f>(E10-E11)/(Calculation1!E17/100)</f>
        <v>2046.7301971752088</v>
      </c>
      <c r="F12" s="40" t="s">
        <v>19</v>
      </c>
      <c r="G12" s="26" t="s">
        <v>126</v>
      </c>
      <c r="H12" s="9"/>
      <c r="I12" s="28"/>
      <c r="J12" s="12"/>
      <c r="K12" s="12"/>
      <c r="L12" s="67"/>
      <c r="M12" s="24"/>
      <c r="N12" s="2"/>
    </row>
    <row r="13" spans="1:14" ht="15" customHeight="1">
      <c r="B13" s="61"/>
      <c r="D13" s="20"/>
      <c r="H13" s="9"/>
      <c r="I13" s="20" t="s">
        <v>169</v>
      </c>
      <c r="J13" s="27"/>
      <c r="L13" s="67"/>
      <c r="M13" s="58"/>
      <c r="N13" s="2"/>
    </row>
    <row r="14" spans="1:14" ht="15" customHeight="1">
      <c r="B14" s="10" t="s">
        <v>17</v>
      </c>
      <c r="D14" s="70"/>
      <c r="E14" s="45"/>
      <c r="F14" s="46"/>
      <c r="G14" s="47"/>
      <c r="H14" s="9"/>
      <c r="I14"/>
      <c r="J14" s="12"/>
      <c r="N14" s="2"/>
    </row>
    <row r="15" spans="1:14" ht="15" customHeight="1">
      <c r="B15" s="61" t="s">
        <v>48</v>
      </c>
      <c r="D15" s="20"/>
      <c r="H15" s="9"/>
      <c r="J15" s="15"/>
    </row>
    <row r="16" spans="1:14" ht="15" customHeight="1">
      <c r="C16" s="25" t="s">
        <v>55</v>
      </c>
      <c r="D16" s="71" t="s">
        <v>77</v>
      </c>
      <c r="E16" s="31">
        <v>1.8125</v>
      </c>
      <c r="F16" s="14" t="s">
        <v>32</v>
      </c>
      <c r="G16" s="26" t="s">
        <v>62</v>
      </c>
      <c r="H16" s="9"/>
      <c r="J16" s="12"/>
    </row>
    <row r="17" spans="1:12" ht="15" customHeight="1">
      <c r="C17" s="48" t="s">
        <v>48</v>
      </c>
      <c r="D17" s="71" t="s">
        <v>78</v>
      </c>
      <c r="E17" s="49">
        <f>Calculation1!E38*E16*Calculation1!E9</f>
        <v>16312.5</v>
      </c>
      <c r="F17" s="46"/>
      <c r="G17" s="26" t="s">
        <v>127</v>
      </c>
      <c r="H17" s="9"/>
      <c r="I17" s="20" t="s">
        <v>143</v>
      </c>
      <c r="J17" s="27"/>
    </row>
    <row r="18" spans="1:12" ht="15" customHeight="1">
      <c r="B18" s="61" t="s">
        <v>49</v>
      </c>
      <c r="D18" s="70"/>
      <c r="H18" s="9"/>
      <c r="I18"/>
      <c r="J18" s="12"/>
    </row>
    <row r="19" spans="1:12" ht="15" customHeight="1">
      <c r="C19" s="25" t="s">
        <v>56</v>
      </c>
      <c r="D19" s="71" t="s">
        <v>79</v>
      </c>
      <c r="E19" s="34">
        <v>50</v>
      </c>
      <c r="F19" s="14" t="s">
        <v>27</v>
      </c>
      <c r="G19" s="26" t="s">
        <v>62</v>
      </c>
      <c r="H19" s="12"/>
      <c r="I19" s="81"/>
      <c r="J19" s="15"/>
    </row>
    <row r="20" spans="1:12" ht="15" customHeight="1">
      <c r="C20" s="25" t="s">
        <v>167</v>
      </c>
      <c r="D20" s="71" t="s">
        <v>80</v>
      </c>
      <c r="E20" s="36">
        <v>2.5000000000000001E-3</v>
      </c>
      <c r="F20" s="14" t="s">
        <v>33</v>
      </c>
      <c r="G20" s="26" t="s">
        <v>62</v>
      </c>
      <c r="H20" s="9"/>
      <c r="J20" s="12"/>
    </row>
    <row r="21" spans="1:12" ht="15" customHeight="1">
      <c r="C21" s="48" t="s">
        <v>49</v>
      </c>
      <c r="D21" s="71" t="s">
        <v>81</v>
      </c>
      <c r="E21" s="49">
        <f>Calculation1!E38*E20*E19*Calculation1!E9</f>
        <v>1125</v>
      </c>
      <c r="F21" s="46"/>
      <c r="G21" s="26" t="s">
        <v>128</v>
      </c>
      <c r="H21" s="33"/>
      <c r="I21" s="20" t="s">
        <v>144</v>
      </c>
      <c r="J21" s="12"/>
    </row>
    <row r="22" spans="1:12" ht="15" customHeight="1">
      <c r="A22" s="21"/>
      <c r="C22" s="12"/>
      <c r="D22" s="69"/>
      <c r="E22" s="45"/>
      <c r="F22" s="46"/>
      <c r="G22" s="47"/>
      <c r="H22" s="33"/>
      <c r="I22"/>
      <c r="J22" s="27"/>
    </row>
    <row r="23" spans="1:12" ht="15" customHeight="1">
      <c r="A23" s="21"/>
      <c r="B23" s="10" t="s">
        <v>1</v>
      </c>
      <c r="D23" s="70"/>
      <c r="E23" s="23"/>
      <c r="F23" s="14"/>
      <c r="G23" s="32"/>
      <c r="H23" s="33"/>
      <c r="I23" s="81"/>
      <c r="J23" s="27"/>
    </row>
    <row r="24" spans="1:12" ht="15" customHeight="1">
      <c r="A24" s="21"/>
      <c r="C24" s="11" t="s">
        <v>14</v>
      </c>
      <c r="D24" s="69" t="s">
        <v>82</v>
      </c>
      <c r="E24" s="34">
        <f>E12*Calculation1!E13</f>
        <v>20467.301971752087</v>
      </c>
      <c r="F24" s="14" t="s">
        <v>29</v>
      </c>
      <c r="G24" s="26" t="s">
        <v>129</v>
      </c>
      <c r="H24" s="33"/>
      <c r="J24" s="37"/>
      <c r="L24" s="48"/>
    </row>
    <row r="25" spans="1:12" ht="15" customHeight="1">
      <c r="A25" s="21"/>
      <c r="C25" s="11" t="s">
        <v>57</v>
      </c>
      <c r="D25" s="69" t="s">
        <v>83</v>
      </c>
      <c r="E25" s="34">
        <f>E17+E21</f>
        <v>17437.5</v>
      </c>
      <c r="F25" s="14"/>
      <c r="G25" s="26" t="s">
        <v>139</v>
      </c>
      <c r="H25" s="33"/>
      <c r="I25" s="20" t="s">
        <v>145</v>
      </c>
      <c r="J25" s="12"/>
      <c r="L25" s="48"/>
    </row>
    <row r="26" spans="1:12" ht="15" customHeight="1">
      <c r="A26" s="21"/>
      <c r="C26" s="11" t="s">
        <v>16</v>
      </c>
      <c r="D26" s="69" t="s">
        <v>84</v>
      </c>
      <c r="E26" s="30">
        <f>E25/E24</f>
        <v>0.8519686680768348</v>
      </c>
      <c r="F26" s="14" t="s">
        <v>4</v>
      </c>
      <c r="G26" s="33"/>
      <c r="H26" s="38"/>
      <c r="I26"/>
      <c r="J26" s="27"/>
    </row>
    <row r="27" spans="1:12" ht="15" customHeight="1">
      <c r="A27" s="21"/>
      <c r="H27" s="38"/>
      <c r="I27" s="52"/>
      <c r="J27" s="37"/>
    </row>
    <row r="28" spans="1:12" ht="15" customHeight="1">
      <c r="A28" s="9"/>
      <c r="B28" s="53" t="s">
        <v>85</v>
      </c>
      <c r="C28" s="25"/>
      <c r="D28" s="71"/>
      <c r="E28" s="48"/>
      <c r="F28" s="40"/>
      <c r="G28" s="56"/>
      <c r="H28" s="33"/>
      <c r="I28" s="20" t="s">
        <v>146</v>
      </c>
      <c r="J28" s="12"/>
    </row>
    <row r="29" spans="1:12" ht="15" customHeight="1">
      <c r="A29" s="9"/>
      <c r="B29" s="105" t="s">
        <v>64</v>
      </c>
      <c r="C29" s="105"/>
      <c r="D29" s="105"/>
      <c r="E29" s="105"/>
      <c r="F29" s="105"/>
      <c r="G29" s="105"/>
      <c r="H29" s="33"/>
      <c r="I29"/>
      <c r="J29" s="27"/>
      <c r="L29" s="65"/>
    </row>
    <row r="30" spans="1:12" ht="15" customHeight="1">
      <c r="A30" s="9"/>
      <c r="B30" s="52"/>
      <c r="C30" s="52"/>
      <c r="D30" s="52"/>
      <c r="E30" s="52"/>
      <c r="F30" s="52"/>
      <c r="G30" s="52"/>
      <c r="H30" s="38"/>
      <c r="J30" s="37"/>
    </row>
    <row r="31" spans="1:12" ht="15" customHeight="1">
      <c r="A31" s="50"/>
      <c r="B31" s="1" t="s">
        <v>54</v>
      </c>
      <c r="H31" s="44"/>
      <c r="I31" s="20" t="s">
        <v>147</v>
      </c>
      <c r="J31" s="12"/>
    </row>
    <row r="32" spans="1:12" ht="15" customHeight="1">
      <c r="A32" s="50"/>
      <c r="B32" s="84" t="s">
        <v>132</v>
      </c>
      <c r="C32" s="17"/>
      <c r="D32" s="17"/>
      <c r="E32" s="17"/>
      <c r="F32" s="17"/>
      <c r="G32" s="17"/>
      <c r="H32" s="33"/>
      <c r="I32"/>
      <c r="J32" s="16"/>
    </row>
    <row r="33" spans="1:12" ht="15" customHeight="1">
      <c r="A33" s="50"/>
      <c r="B33" s="84" t="s">
        <v>179</v>
      </c>
      <c r="C33" s="17"/>
      <c r="D33" s="17"/>
      <c r="E33" s="17"/>
      <c r="F33" s="17"/>
      <c r="G33" s="17"/>
      <c r="H33" s="33"/>
      <c r="J33" s="37"/>
    </row>
    <row r="34" spans="1:12" ht="15" customHeight="1">
      <c r="A34" s="50"/>
      <c r="B34" s="84" t="s">
        <v>176</v>
      </c>
      <c r="C34" s="17"/>
      <c r="D34" s="17"/>
      <c r="E34" s="17"/>
      <c r="F34" s="17"/>
      <c r="G34" s="17"/>
      <c r="H34" s="33"/>
      <c r="I34" s="20" t="s">
        <v>148</v>
      </c>
      <c r="J34" s="12"/>
    </row>
    <row r="35" spans="1:12" ht="15" customHeight="1">
      <c r="A35" s="4"/>
      <c r="B35" s="84" t="s">
        <v>166</v>
      </c>
      <c r="C35" s="17"/>
      <c r="D35" s="17"/>
      <c r="E35" s="17"/>
      <c r="F35" s="17"/>
      <c r="G35" s="17"/>
      <c r="H35" s="12"/>
      <c r="I35"/>
      <c r="J35" s="12"/>
    </row>
    <row r="36" spans="1:12" ht="15" customHeight="1">
      <c r="B36" s="84" t="s">
        <v>92</v>
      </c>
      <c r="C36" s="17"/>
      <c r="D36" s="17"/>
      <c r="E36" s="17"/>
      <c r="F36" s="17"/>
      <c r="G36" s="17"/>
      <c r="H36" s="12"/>
      <c r="I36" s="20"/>
      <c r="J36" s="12"/>
    </row>
    <row r="37" spans="1:12" ht="15" customHeight="1">
      <c r="B37" s="107" t="s">
        <v>181</v>
      </c>
      <c r="C37" s="107"/>
      <c r="D37" s="107"/>
      <c r="E37" s="107"/>
      <c r="F37" s="107"/>
      <c r="G37" s="107"/>
      <c r="I37" s="20" t="s">
        <v>149</v>
      </c>
    </row>
    <row r="38" spans="1:12" ht="15" customHeight="1">
      <c r="B38" s="107"/>
      <c r="C38" s="107"/>
      <c r="D38" s="107"/>
      <c r="E38" s="107"/>
      <c r="F38" s="107"/>
      <c r="G38" s="107"/>
      <c r="I38"/>
      <c r="J38" s="50"/>
    </row>
    <row r="39" spans="1:12" ht="15" customHeight="1">
      <c r="B39" s="107" t="s">
        <v>170</v>
      </c>
      <c r="C39" s="107"/>
      <c r="D39" s="107"/>
      <c r="E39" s="107"/>
      <c r="F39" s="107"/>
      <c r="G39" s="107"/>
      <c r="I39" s="20"/>
      <c r="J39" s="50"/>
    </row>
    <row r="40" spans="1:12" ht="15" customHeight="1">
      <c r="A40" s="21"/>
      <c r="B40" s="107"/>
      <c r="C40" s="107"/>
      <c r="D40" s="107"/>
      <c r="E40" s="107"/>
      <c r="F40" s="107"/>
      <c r="G40" s="107"/>
      <c r="J40" s="50"/>
    </row>
    <row r="41" spans="1:12" ht="15" customHeight="1">
      <c r="A41" s="21"/>
      <c r="B41" s="53"/>
      <c r="C41" s="48"/>
      <c r="D41" s="71"/>
      <c r="E41" s="73"/>
      <c r="F41" s="40"/>
      <c r="G41" s="74"/>
      <c r="J41" s="50"/>
    </row>
    <row r="42" spans="1:12" ht="15" customHeight="1">
      <c r="J42" s="50"/>
      <c r="L42" s="80"/>
    </row>
    <row r="43" spans="1:12" ht="15" customHeight="1">
      <c r="J43" s="4"/>
    </row>
    <row r="44" spans="1:12" ht="15" customHeight="1">
      <c r="J44" s="4"/>
    </row>
    <row r="45" spans="1:12" ht="15" customHeight="1">
      <c r="J45" s="4"/>
    </row>
    <row r="46" spans="1:12" ht="15" customHeight="1">
      <c r="A46" s="21"/>
      <c r="B46" s="72"/>
      <c r="C46" s="43"/>
      <c r="D46" s="71"/>
      <c r="E46" s="75"/>
      <c r="F46" s="40"/>
      <c r="G46" s="56"/>
    </row>
    <row r="47" spans="1:12" ht="15" customHeight="1">
      <c r="A47" s="48"/>
      <c r="B47" s="48"/>
      <c r="C47" s="43"/>
      <c r="D47" s="71"/>
      <c r="E47" s="76"/>
      <c r="F47" s="40"/>
      <c r="G47" s="56"/>
      <c r="I47" s="20"/>
    </row>
    <row r="48" spans="1:12" ht="15" customHeight="1">
      <c r="A48" s="48"/>
      <c r="B48" s="48"/>
      <c r="C48" s="43"/>
      <c r="D48" s="71"/>
      <c r="E48" s="65"/>
      <c r="F48" s="40"/>
      <c r="G48" s="56"/>
    </row>
    <row r="49" spans="1:7" ht="15" customHeight="1">
      <c r="A49" s="48"/>
      <c r="B49" s="72"/>
      <c r="C49" s="48"/>
      <c r="D49" s="35"/>
      <c r="E49" s="48"/>
      <c r="F49" s="48"/>
      <c r="G49" s="48"/>
    </row>
    <row r="50" spans="1:7" ht="15" customHeight="1">
      <c r="A50" s="48"/>
      <c r="B50" s="53"/>
      <c r="C50" s="48"/>
      <c r="D50" s="71"/>
      <c r="E50" s="77"/>
      <c r="F50" s="54"/>
      <c r="G50" s="63"/>
    </row>
    <row r="51" spans="1:7" ht="15" customHeight="1">
      <c r="A51" s="48"/>
      <c r="B51" s="72"/>
      <c r="C51" s="48"/>
      <c r="D51" s="35"/>
      <c r="E51" s="48"/>
      <c r="F51" s="48"/>
      <c r="G51" s="48"/>
    </row>
    <row r="52" spans="1:7" ht="15" customHeight="1">
      <c r="A52" s="48"/>
      <c r="B52" s="48"/>
      <c r="C52" s="25"/>
      <c r="D52" s="71"/>
      <c r="E52" s="78"/>
      <c r="F52" s="40"/>
      <c r="G52" s="56"/>
    </row>
    <row r="53" spans="1:7" ht="15" customHeight="1">
      <c r="A53" s="48"/>
      <c r="B53" s="48"/>
      <c r="C53" s="48"/>
      <c r="D53" s="71"/>
      <c r="E53" s="55"/>
      <c r="F53" s="54"/>
      <c r="G53" s="56"/>
    </row>
    <row r="54" spans="1:7" ht="15" customHeight="1">
      <c r="A54" s="48"/>
      <c r="B54" s="72"/>
      <c r="C54" s="48"/>
      <c r="D54" s="71"/>
      <c r="E54" s="48"/>
      <c r="F54" s="48"/>
      <c r="G54" s="48"/>
    </row>
    <row r="55" spans="1:7" ht="15" customHeight="1">
      <c r="A55" s="48"/>
      <c r="B55" s="48"/>
      <c r="C55" s="25"/>
      <c r="D55" s="71"/>
      <c r="E55" s="57"/>
      <c r="F55" s="40"/>
      <c r="G55" s="56"/>
    </row>
    <row r="70" spans="2:2" ht="15" customHeight="1">
      <c r="B70" s="9"/>
    </row>
    <row r="71" spans="2:2" ht="15" customHeight="1">
      <c r="B71" s="9"/>
    </row>
    <row r="72" spans="2:2" ht="15" customHeight="1">
      <c r="B72" s="9"/>
    </row>
    <row r="73" spans="2:2" ht="15" customHeight="1">
      <c r="B73" s="11"/>
    </row>
    <row r="74" spans="2:2" ht="15" customHeight="1">
      <c r="B74" s="11"/>
    </row>
    <row r="75" spans="2:2" ht="15" customHeight="1">
      <c r="B75" s="11"/>
    </row>
    <row r="76" spans="2:2" ht="15" customHeight="1">
      <c r="B76" s="11"/>
    </row>
    <row r="77" spans="2:2" ht="15" customHeight="1">
      <c r="B77" s="50"/>
    </row>
    <row r="78" spans="2:2" ht="15" customHeight="1">
      <c r="B78" s="50"/>
    </row>
    <row r="79" spans="2:2" ht="15" customHeight="1">
      <c r="B79" s="50"/>
    </row>
    <row r="80" spans="2:2" ht="15" customHeight="1">
      <c r="B80" s="50"/>
    </row>
    <row r="81" spans="2:2" ht="15" customHeight="1">
      <c r="B81" s="50"/>
    </row>
    <row r="82" spans="2:2" ht="15" customHeight="1">
      <c r="B82" s="50"/>
    </row>
    <row r="83" spans="2:2" ht="15" customHeight="1">
      <c r="B83" s="4"/>
    </row>
    <row r="84" spans="2:2" ht="15" customHeight="1">
      <c r="B84" s="4"/>
    </row>
    <row r="85" spans="2:2" ht="15" customHeight="1">
      <c r="B85" s="4"/>
    </row>
  </sheetData>
  <sheetProtection password="E0B2" sheet="1" objects="1" selectLockedCells="1"/>
  <mergeCells count="4">
    <mergeCell ref="A1:J1"/>
    <mergeCell ref="B29:G29"/>
    <mergeCell ref="B39:G40"/>
    <mergeCell ref="B37:G38"/>
  </mergeCells>
  <pageMargins left="0.5" right="0.5" top="0.49" bottom="0.44" header="0.51180555555555596" footer="0.51180555555555596"/>
  <pageSetup scale="97" firstPageNumber="0" orientation="portrait" horizontalDpi="300" verticalDpi="300" r:id="rId1"/>
  <headerFooter alignWithMargins="0"/>
  <colBreaks count="1" manualBreakCount="1">
    <brk id="10" max="1048575" man="1"/>
  </colBreaks>
  <drawing r:id="rId2"/>
  <legacyDrawing r:id="rId3"/>
  <oleObjects>
    <oleObject progId="Equation.3" shapeId="10709" r:id="rId4"/>
    <oleObject progId="Equation.3" shapeId="10710" r:id="rId5"/>
    <oleObject progId="Equation.3" shapeId="10711" r:id="rId6"/>
    <oleObject progId="Equation.3" shapeId="10712" r:id="rId7"/>
    <oleObject progId="Equation.3" shapeId="10716" r:id="rId8"/>
    <oleObject progId="Equation.3" shapeId="10717" r:id="rId9"/>
    <oleObject progId="Equation.3" shapeId="10718" r:id="rId10"/>
    <oleObject progId="Equation.3" shapeId="10719" r:id="rId11"/>
    <oleObject progId="Equation.3" shapeId="10720" r:id="rId12"/>
    <oleObject progId="Equation.3" shapeId="10722" r:id="rId13"/>
    <oleObject progId="Equation.3" shapeId="10723" r:id="rId14"/>
  </oleObjec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Narrative</vt:lpstr>
      <vt:lpstr>Calculation1</vt:lpstr>
      <vt:lpstr>Calculation2</vt:lpstr>
      <vt:lpstr>Calculation1!Print_Area</vt:lpstr>
      <vt:lpstr>Calculation2!Print_Area</vt:lpstr>
      <vt:lpstr>Narrative!Print_Area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jonesmik</cp:lastModifiedBy>
  <cp:lastPrinted>2010-02-27T03:52:12Z</cp:lastPrinted>
  <dcterms:created xsi:type="dcterms:W3CDTF">2009-11-10T21:29:30Z</dcterms:created>
  <dcterms:modified xsi:type="dcterms:W3CDTF">2010-07-22T22:46:12Z</dcterms:modified>
</cp:coreProperties>
</file>